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uer\Downloads\"/>
    </mc:Choice>
  </mc:AlternateContent>
  <xr:revisionPtr revIDLastSave="0" documentId="13_ncr:1_{9F715720-DD02-4ED4-8AEC-9875747DE3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SIA" sheetId="7" r:id="rId1"/>
    <sheet name="EUROPA" sheetId="8" r:id="rId2"/>
    <sheet name="AMERICA" sheetId="9" r:id="rId3"/>
  </sheets>
  <definedNames>
    <definedName name="_xlnm._FilterDatabase" localSheetId="2" hidden="1">AMERICA!$A$15:$G$38</definedName>
    <definedName name="_xlnm._FilterDatabase" localSheetId="0" hidden="1">ASIA!$A$6:$H$64</definedName>
    <definedName name="_xlnm._FilterDatabase" localSheetId="1" hidden="1">EUROPA!$A$15:$H$42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7" l="1"/>
  <c r="E13" i="7"/>
  <c r="J62" i="7" l="1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6" i="7"/>
  <c r="J15" i="7"/>
  <c r="J14" i="7"/>
  <c r="J13" i="7"/>
  <c r="J12" i="7"/>
  <c r="J11" i="7"/>
  <c r="J10" i="7"/>
  <c r="J9" i="7"/>
  <c r="J8" i="7"/>
  <c r="J7" i="7"/>
  <c r="C25" i="9"/>
  <c r="C7" i="7" l="1"/>
  <c r="C57" i="7"/>
  <c r="E62" i="7"/>
  <c r="E54" i="7"/>
  <c r="E46" i="7"/>
  <c r="C38" i="7"/>
  <c r="C30" i="7"/>
  <c r="C22" i="7"/>
  <c r="E50" i="7"/>
  <c r="E53" i="7"/>
  <c r="E45" i="7"/>
  <c r="E37" i="7"/>
  <c r="E29" i="7"/>
  <c r="C21" i="7"/>
  <c r="C47" i="7"/>
  <c r="C18" i="7"/>
  <c r="C51" i="7"/>
  <c r="E43" i="7"/>
  <c r="C35" i="7"/>
  <c r="C27" i="7"/>
  <c r="E19" i="7"/>
  <c r="C61" i="7"/>
  <c r="C48" i="7"/>
  <c r="E42" i="7"/>
  <c r="E26" i="7"/>
  <c r="E20" i="7"/>
  <c r="C16" i="7"/>
  <c r="C14" i="7"/>
  <c r="E7" i="7"/>
  <c r="E60" i="7"/>
  <c r="C34" i="7"/>
  <c r="E36" i="7"/>
  <c r="C23" i="7"/>
  <c r="C8" i="7"/>
  <c r="C9" i="7"/>
  <c r="C13" i="7"/>
  <c r="E59" i="7"/>
  <c r="E49" i="7"/>
  <c r="C40" i="7"/>
  <c r="C28" i="7"/>
  <c r="C12" i="7"/>
  <c r="C39" i="7"/>
  <c r="E61" i="7"/>
  <c r="E58" i="7"/>
  <c r="C58" i="7"/>
  <c r="E56" i="7"/>
  <c r="C56" i="7"/>
  <c r="E55" i="7"/>
  <c r="C55" i="7"/>
  <c r="E52" i="7"/>
  <c r="C52" i="7"/>
  <c r="C49" i="7"/>
  <c r="E48" i="7"/>
  <c r="E44" i="7"/>
  <c r="C44" i="7"/>
  <c r="C42" i="7"/>
  <c r="E41" i="7"/>
  <c r="C41" i="7"/>
  <c r="E39" i="7"/>
  <c r="E33" i="7"/>
  <c r="C33" i="7"/>
  <c r="E32" i="7"/>
  <c r="C32" i="7"/>
  <c r="E31" i="7"/>
  <c r="C31" i="7"/>
  <c r="E28" i="7"/>
  <c r="E25" i="7"/>
  <c r="C25" i="7"/>
  <c r="E24" i="7"/>
  <c r="C24" i="7"/>
  <c r="E17" i="7"/>
  <c r="E14" i="7"/>
  <c r="E12" i="7"/>
  <c r="E9" i="7"/>
  <c r="E57" i="7" l="1"/>
  <c r="C50" i="7"/>
  <c r="C62" i="7"/>
  <c r="E18" i="7"/>
  <c r="E35" i="7"/>
  <c r="C45" i="7"/>
  <c r="C37" i="7"/>
  <c r="E30" i="7"/>
  <c r="E47" i="7"/>
  <c r="E38" i="7"/>
  <c r="C29" i="7"/>
  <c r="C46" i="7"/>
  <c r="C54" i="7"/>
  <c r="E15" i="7"/>
  <c r="C15" i="7"/>
  <c r="E10" i="7"/>
  <c r="C10" i="7"/>
  <c r="E11" i="7"/>
  <c r="C11" i="7"/>
  <c r="C53" i="7"/>
  <c r="E51" i="7"/>
  <c r="C43" i="7"/>
  <c r="E27" i="7"/>
  <c r="C26" i="7"/>
  <c r="E22" i="7"/>
  <c r="E21" i="7"/>
  <c r="C20" i="7"/>
  <c r="C19" i="7"/>
  <c r="E16" i="7"/>
  <c r="C60" i="7"/>
  <c r="E34" i="7"/>
  <c r="E23" i="7"/>
  <c r="C36" i="7"/>
  <c r="E8" i="7"/>
  <c r="C59" i="7"/>
  <c r="E40" i="7"/>
  <c r="E22" i="8" l="1"/>
  <c r="C30" i="9" l="1"/>
  <c r="C42" i="8" l="1"/>
  <c r="E42" i="8"/>
  <c r="E39" i="8"/>
  <c r="E38" i="8"/>
  <c r="E33" i="8"/>
  <c r="E27" i="8"/>
  <c r="E17" i="8"/>
  <c r="C38" i="9" l="1"/>
  <c r="C29" i="9"/>
  <c r="C23" i="9"/>
  <c r="C22" i="9"/>
  <c r="C21" i="9"/>
  <c r="C20" i="9"/>
  <c r="C19" i="9"/>
  <c r="C18" i="9"/>
  <c r="C26" i="9"/>
  <c r="C24" i="9"/>
  <c r="C22" i="8" l="1"/>
  <c r="C39" i="8" l="1"/>
  <c r="C38" i="8"/>
  <c r="C33" i="8"/>
  <c r="C27" i="8"/>
  <c r="C17" i="8"/>
  <c r="C31" i="9"/>
  <c r="C32" i="9"/>
  <c r="C33" i="9"/>
  <c r="C34" i="9"/>
  <c r="C36" i="9"/>
  <c r="C35" i="9"/>
  <c r="C37" i="9"/>
  <c r="C28" i="9"/>
  <c r="C27" i="9"/>
  <c r="C17" i="9"/>
  <c r="C16" i="9"/>
  <c r="E41" i="8"/>
  <c r="C37" i="8"/>
  <c r="E35" i="8"/>
  <c r="C35" i="8"/>
  <c r="E32" i="8"/>
  <c r="E30" i="8"/>
  <c r="C30" i="8"/>
  <c r="E28" i="8"/>
  <c r="C28" i="8"/>
  <c r="C26" i="8"/>
  <c r="E25" i="8"/>
  <c r="C25" i="8"/>
  <c r="E24" i="8"/>
  <c r="C24" i="8"/>
  <c r="E23" i="8"/>
  <c r="C23" i="8"/>
  <c r="C40" i="8"/>
  <c r="C36" i="8"/>
  <c r="C34" i="8"/>
  <c r="E40" i="8"/>
  <c r="E36" i="8"/>
  <c r="E34" i="8"/>
  <c r="E31" i="8"/>
  <c r="C31" i="8"/>
  <c r="E29" i="8"/>
  <c r="C29" i="8"/>
  <c r="E21" i="8"/>
  <c r="C21" i="8"/>
  <c r="E20" i="8"/>
  <c r="E19" i="8"/>
  <c r="C18" i="8"/>
  <c r="C16" i="8"/>
  <c r="E16" i="8"/>
  <c r="E37" i="8"/>
  <c r="E26" i="8"/>
  <c r="C41" i="8"/>
  <c r="C32" i="8"/>
  <c r="C20" i="8"/>
  <c r="C19" i="8"/>
  <c r="I32" i="9" l="1"/>
  <c r="E18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Claudia Salvador</author>
  </authors>
  <commentList>
    <comment ref="B4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Claudia Salvador:</t>
        </r>
        <r>
          <rPr>
            <sz val="9"/>
            <color indexed="81"/>
            <rFont val="Tahoma"/>
            <family val="2"/>
          </rPr>
          <t xml:space="preserve">
Shekou, Chiwan, Yantian</t>
        </r>
      </text>
    </comment>
  </commentList>
</comments>
</file>

<file path=xl/sharedStrings.xml><?xml version="1.0" encoding="utf-8"?>
<sst xmlns="http://schemas.openxmlformats.org/spreadsheetml/2006/main" count="562" uniqueCount="259">
  <si>
    <t>ASIA - CALLAO</t>
  </si>
  <si>
    <t>PAIS</t>
  </si>
  <si>
    <t>POL</t>
  </si>
  <si>
    <t>W/M HASTA 15 CBM</t>
  </si>
  <si>
    <t>MIN</t>
  </si>
  <si>
    <t>SERVICIO</t>
  </si>
  <si>
    <t>FRECUENCIA</t>
  </si>
  <si>
    <t>TT APROX</t>
  </si>
  <si>
    <t>NUEVA ZELANDIA</t>
  </si>
  <si>
    <t>Auckland</t>
  </si>
  <si>
    <t>Vía Singapore</t>
  </si>
  <si>
    <t>SEMANAL</t>
  </si>
  <si>
    <t>INDIA</t>
  </si>
  <si>
    <t>Bangalore</t>
  </si>
  <si>
    <t xml:space="preserve">Vía Busan </t>
  </si>
  <si>
    <t>THAILANDIA</t>
  </si>
  <si>
    <t>Bangkok</t>
  </si>
  <si>
    <t>Vía Hong Kong</t>
  </si>
  <si>
    <t>AUSTRALIA</t>
  </si>
  <si>
    <t>Brisbane</t>
  </si>
  <si>
    <t>KOREA</t>
  </si>
  <si>
    <t>Busan</t>
  </si>
  <si>
    <t>Directo</t>
  </si>
  <si>
    <t>Calcutta</t>
  </si>
  <si>
    <t>FILIPINAS</t>
  </si>
  <si>
    <t>Cebu</t>
  </si>
  <si>
    <t>Chennai (Madras)</t>
  </si>
  <si>
    <t>BANGLADESH</t>
  </si>
  <si>
    <t xml:space="preserve">Chittagong </t>
  </si>
  <si>
    <t>CHINA</t>
  </si>
  <si>
    <t>Chongqing</t>
  </si>
  <si>
    <t xml:space="preserve">Via Shanghai </t>
  </si>
  <si>
    <t>Cochin</t>
  </si>
  <si>
    <t>SRI LANKA</t>
  </si>
  <si>
    <t xml:space="preserve">Colombo </t>
  </si>
  <si>
    <t>Dalian</t>
  </si>
  <si>
    <t>EMIRATOS ARABES</t>
  </si>
  <si>
    <t>Dubai</t>
  </si>
  <si>
    <t>SOUTH AFRICA</t>
  </si>
  <si>
    <t>Durban</t>
  </si>
  <si>
    <t>Fremantle</t>
  </si>
  <si>
    <t>Fuzhou</t>
  </si>
  <si>
    <t>Vía Xiamen</t>
  </si>
  <si>
    <t>Directo T/S Hong Kong o Shenzhen</t>
  </si>
  <si>
    <t>VIETNAM</t>
  </si>
  <si>
    <t>Haiphong</t>
  </si>
  <si>
    <t>Ho-Chi-Minh</t>
  </si>
  <si>
    <t>Hong Kong</t>
  </si>
  <si>
    <t>INDONESIA</t>
  </si>
  <si>
    <t>Jakarta</t>
  </si>
  <si>
    <t>Jiangmen</t>
  </si>
  <si>
    <t>TAIWAN</t>
  </si>
  <si>
    <t>Via Keelung</t>
  </si>
  <si>
    <t>PAKISTAN</t>
  </si>
  <si>
    <t>Karachi</t>
  </si>
  <si>
    <t>Keelung</t>
  </si>
  <si>
    <t>JAPÓN</t>
  </si>
  <si>
    <t>Kobe</t>
  </si>
  <si>
    <t>Manila</t>
  </si>
  <si>
    <t xml:space="preserve">Melbourne </t>
  </si>
  <si>
    <t xml:space="preserve">Nagoya </t>
  </si>
  <si>
    <t>New Delhi</t>
  </si>
  <si>
    <t>Vía Nhava Sheva</t>
  </si>
  <si>
    <t>Nhava Sheva</t>
  </si>
  <si>
    <t>Directo T/S Busan</t>
  </si>
  <si>
    <t xml:space="preserve">Ningbo </t>
  </si>
  <si>
    <t>Osaka</t>
  </si>
  <si>
    <t>MALASIA</t>
  </si>
  <si>
    <t>Pasir Gudang</t>
  </si>
  <si>
    <t xml:space="preserve">Penang </t>
  </si>
  <si>
    <t>Port Kelang</t>
  </si>
  <si>
    <t>Qingdao</t>
  </si>
  <si>
    <t xml:space="preserve">Semarang </t>
  </si>
  <si>
    <t xml:space="preserve">Shanghai </t>
  </si>
  <si>
    <t>Shantou</t>
  </si>
  <si>
    <t>Shenzhen</t>
  </si>
  <si>
    <t xml:space="preserve">Shunde, Foshan </t>
  </si>
  <si>
    <t>CAMBODIA</t>
  </si>
  <si>
    <t>Sihanoukville
 (Phnom Penh)</t>
  </si>
  <si>
    <t>SINGAPORE</t>
  </si>
  <si>
    <t>Singapore</t>
  </si>
  <si>
    <t xml:space="preserve">Surabaya </t>
  </si>
  <si>
    <t xml:space="preserve">Sydney </t>
  </si>
  <si>
    <t>Tuticorin</t>
  </si>
  <si>
    <t>Xiamen</t>
  </si>
  <si>
    <t>Directo T/S Hong Kong</t>
  </si>
  <si>
    <t>Xiaolan</t>
  </si>
  <si>
    <t>Xingang (Tianjin)</t>
  </si>
  <si>
    <t xml:space="preserve">Yokohama </t>
  </si>
  <si>
    <t>Zhongshan</t>
  </si>
  <si>
    <t>Zhuhai</t>
  </si>
  <si>
    <t xml:space="preserve"> </t>
  </si>
  <si>
    <t>45 días</t>
  </si>
  <si>
    <t>QUINCENAL</t>
  </si>
  <si>
    <t>Directo T/S Shanghai o Ningbo</t>
  </si>
  <si>
    <t>W/M HASTA 5 CBM</t>
  </si>
  <si>
    <t>Guangzhou (Huangpu)</t>
  </si>
  <si>
    <t>63 días</t>
  </si>
  <si>
    <t>25 días</t>
  </si>
  <si>
    <t>61 días</t>
  </si>
  <si>
    <t>65 días</t>
  </si>
  <si>
    <t>66 días</t>
  </si>
  <si>
    <t>35 días</t>
  </si>
  <si>
    <t>70 días</t>
  </si>
  <si>
    <t>38 días</t>
  </si>
  <si>
    <t>32 días</t>
  </si>
  <si>
    <t>42 días</t>
  </si>
  <si>
    <t>37 días</t>
  </si>
  <si>
    <t>59 días</t>
  </si>
  <si>
    <t>41 días</t>
  </si>
  <si>
    <t>60 días</t>
  </si>
  <si>
    <t>30 días</t>
  </si>
  <si>
    <t>57 días</t>
  </si>
  <si>
    <t>34 días</t>
  </si>
  <si>
    <t xml:space="preserve">42 días </t>
  </si>
  <si>
    <t>54 días</t>
  </si>
  <si>
    <t>47 días</t>
  </si>
  <si>
    <t xml:space="preserve">Vía Hong Kong </t>
  </si>
  <si>
    <t>Kaohsiung</t>
  </si>
  <si>
    <t>Adelaide</t>
  </si>
  <si>
    <t>Tokyo</t>
  </si>
  <si>
    <t>EUROPA - CALLAO</t>
  </si>
  <si>
    <t>EGIPTO</t>
  </si>
  <si>
    <t>Alexandría</t>
  </si>
  <si>
    <t xml:space="preserve">Vía Barcelona </t>
  </si>
  <si>
    <t>44 días</t>
  </si>
  <si>
    <t>ESPAÑA</t>
  </si>
  <si>
    <t>Alicante</t>
  </si>
  <si>
    <t>Vía VLC/BCN T/S Cartagena</t>
  </si>
  <si>
    <t>BÉLGICA</t>
  </si>
  <si>
    <t xml:space="preserve">Amberes </t>
  </si>
  <si>
    <t xml:space="preserve">Directo </t>
  </si>
  <si>
    <t xml:space="preserve"> 23 días </t>
  </si>
  <si>
    <t>Barcelona</t>
  </si>
  <si>
    <t>Directo T/S Cartagena</t>
  </si>
  <si>
    <t>29 días</t>
  </si>
  <si>
    <t>Bilbao</t>
  </si>
  <si>
    <t>MARRUECOS</t>
  </si>
  <si>
    <t>MENSUAL</t>
  </si>
  <si>
    <t>TURQUÍA</t>
  </si>
  <si>
    <t>Estambul</t>
  </si>
  <si>
    <t>Vía Amberes</t>
  </si>
  <si>
    <t>ITALIA</t>
  </si>
  <si>
    <t>Genova</t>
  </si>
  <si>
    <t>Directo T/S Cartagena ó Posorja</t>
  </si>
  <si>
    <t>ISRAEL</t>
  </si>
  <si>
    <t>Haifa</t>
  </si>
  <si>
    <t>Vía Rotterdam</t>
  </si>
  <si>
    <t>50 días</t>
  </si>
  <si>
    <t>ALEMANIA</t>
  </si>
  <si>
    <t>Hamburgo</t>
  </si>
  <si>
    <t xml:space="preserve"> 26 días </t>
  </si>
  <si>
    <t>La Coruña / Vigo</t>
  </si>
  <si>
    <t>FRANCIA</t>
  </si>
  <si>
    <t>Le Havre</t>
  </si>
  <si>
    <t>PORTUGAL</t>
  </si>
  <si>
    <t>Lisboa / Oporto</t>
  </si>
  <si>
    <t>INGLATERRA</t>
  </si>
  <si>
    <t>London Gate</t>
  </si>
  <si>
    <t xml:space="preserve">35 días </t>
  </si>
  <si>
    <t xml:space="preserve">Lyon  </t>
  </si>
  <si>
    <t xml:space="preserve"> 40 días </t>
  </si>
  <si>
    <t xml:space="preserve">Madrid </t>
  </si>
  <si>
    <t>Malaga</t>
  </si>
  <si>
    <t xml:space="preserve">Marseille </t>
  </si>
  <si>
    <t xml:space="preserve">Paris </t>
  </si>
  <si>
    <t>GRECIA</t>
  </si>
  <si>
    <t>Piraeus</t>
  </si>
  <si>
    <t>PAISES BAJOS</t>
  </si>
  <si>
    <t>Rotterdam</t>
  </si>
  <si>
    <t xml:space="preserve">Sevilla </t>
  </si>
  <si>
    <t>Tenerife (Las Palmas)</t>
  </si>
  <si>
    <t>40 días</t>
  </si>
  <si>
    <t>Toulouse</t>
  </si>
  <si>
    <t>Valencia</t>
  </si>
  <si>
    <t>Zaragoza</t>
  </si>
  <si>
    <t>AMERICA - CALLAO</t>
  </si>
  <si>
    <t>ARGENTINA</t>
  </si>
  <si>
    <t>Buenos Aires</t>
  </si>
  <si>
    <t>Multimodal (Via Chile)</t>
  </si>
  <si>
    <t>14 días</t>
  </si>
  <si>
    <t>URUGUAY</t>
  </si>
  <si>
    <t>Montevideo</t>
  </si>
  <si>
    <t>PARAGUAY</t>
  </si>
  <si>
    <t>Asunción</t>
  </si>
  <si>
    <t>Vía Montevideo</t>
  </si>
  <si>
    <t>BRASIL</t>
  </si>
  <si>
    <t xml:space="preserve">Santos </t>
  </si>
  <si>
    <t>18 Días</t>
  </si>
  <si>
    <t>Rio de Janeiro</t>
  </si>
  <si>
    <t>Vía Santos</t>
  </si>
  <si>
    <t>35 Días</t>
  </si>
  <si>
    <t>Canoas</t>
  </si>
  <si>
    <t>Itajaí</t>
  </si>
  <si>
    <t>Curitiba</t>
  </si>
  <si>
    <t>CHILE</t>
  </si>
  <si>
    <t>06 días</t>
  </si>
  <si>
    <t>ECUADOR</t>
  </si>
  <si>
    <t>Guayaquil</t>
  </si>
  <si>
    <t>03 días</t>
  </si>
  <si>
    <t>COLOMBIA</t>
  </si>
  <si>
    <t xml:space="preserve">Buenaventura </t>
  </si>
  <si>
    <t>05 días</t>
  </si>
  <si>
    <t>Cartagena</t>
  </si>
  <si>
    <t>Via Colón</t>
  </si>
  <si>
    <t>23 días</t>
  </si>
  <si>
    <t>PANAMÁ</t>
  </si>
  <si>
    <t>08 días</t>
  </si>
  <si>
    <t>ESTADOS UNIDOS</t>
  </si>
  <si>
    <t>Miami</t>
  </si>
  <si>
    <t>10 días</t>
  </si>
  <si>
    <t>Atlanta</t>
  </si>
  <si>
    <t>Via Miami</t>
  </si>
  <si>
    <t>20 días</t>
  </si>
  <si>
    <t>Vía Miami</t>
  </si>
  <si>
    <t xml:space="preserve">New York </t>
  </si>
  <si>
    <t>Charlestone</t>
  </si>
  <si>
    <t xml:space="preserve">Chicago </t>
  </si>
  <si>
    <t>Los Angeles</t>
  </si>
  <si>
    <t>CANADÁ</t>
  </si>
  <si>
    <t>MONTREAL</t>
  </si>
  <si>
    <t>TORONTO</t>
  </si>
  <si>
    <t>VANCOUVER</t>
  </si>
  <si>
    <t>MÉXICO</t>
  </si>
  <si>
    <t>Manzanillo, MX</t>
  </si>
  <si>
    <t>11 días</t>
  </si>
  <si>
    <t>W/M HASTA 15 CBM hasta el 14.09</t>
  </si>
  <si>
    <t>72 días</t>
  </si>
  <si>
    <t>SUDAFRICA</t>
  </si>
  <si>
    <t>Directo T/S Cristobal</t>
  </si>
  <si>
    <t>62 días</t>
  </si>
  <si>
    <t>Directo T/S Manzanillo, PA</t>
  </si>
  <si>
    <t>CADA 20 DÍAS</t>
  </si>
  <si>
    <t>Directo T/S Manzanillo, Mx</t>
  </si>
  <si>
    <t>24 días</t>
  </si>
  <si>
    <t>76 días</t>
  </si>
  <si>
    <t>49 días</t>
  </si>
  <si>
    <t>53  días</t>
  </si>
  <si>
    <r>
      <rPr>
        <sz val="9"/>
        <color theme="1"/>
        <rFont val="Calibri"/>
        <family val="2"/>
        <scheme val="minor"/>
      </rPr>
      <t>44</t>
    </r>
    <r>
      <rPr>
        <sz val="10"/>
        <color theme="1"/>
        <rFont val="Calibri"/>
        <family val="2"/>
        <scheme val="minor"/>
      </rPr>
      <t xml:space="preserve"> días</t>
    </r>
  </si>
  <si>
    <t>Vía Melbourne y Singapore</t>
  </si>
  <si>
    <t>68 días</t>
  </si>
  <si>
    <t>55 días</t>
  </si>
  <si>
    <t xml:space="preserve">41 días </t>
  </si>
  <si>
    <t>78 días</t>
  </si>
  <si>
    <t>CasaBlanca</t>
  </si>
  <si>
    <t>82 días</t>
  </si>
  <si>
    <t>77 días</t>
  </si>
  <si>
    <t>Manzanillo</t>
  </si>
  <si>
    <t>39 días</t>
  </si>
  <si>
    <t xml:space="preserve">44 días </t>
  </si>
  <si>
    <t>USD 90/CBM 
- USD160/TN
+ DOC USD50/Bill</t>
  </si>
  <si>
    <t>GRI</t>
  </si>
  <si>
    <t>W/M HASTA5 CBM MARZO I</t>
  </si>
  <si>
    <t>Directo (POL NYC vía Balboa) O via Miami</t>
  </si>
  <si>
    <t>Directo POL Norfolk o Via NYC</t>
  </si>
  <si>
    <t>Manzanillo, PA</t>
  </si>
  <si>
    <t>16 días</t>
  </si>
  <si>
    <t>San Antonio***</t>
  </si>
  <si>
    <t>USD 230/CBM 
- USD280/TN
(aplica el mayor resultado)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</si>
</sst>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.00_ ;_ * \-#,##0.00_ ;_ * &quot;-&quot;??_ ;_ @_ "/>
    <numFmt numFmtId="165" formatCode="[$USD]\ #,##0.00"/>
    <numFmt numFmtId="166" formatCode="[$USD]\ #,##0.00_);\([$USD]\ #,##0.00\)"/>
    <numFmt numFmtId="167" formatCode="[$EUR]\ #,##0.00"/>
    <numFmt numFmtId="168" formatCode="d\i\as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rgb="FF245794"/>
      <name val="Verdana"/>
      <family val="2"/>
    </font>
    <font>
      <sz val="10"/>
      <name val="Calibri"/>
      <family val="2"/>
      <scheme val="minor"/>
    </font>
    <font>
      <sz val="10"/>
      <name val="Tahoma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0"/>
      <color rgb="FFFF0000"/>
      <name val="Tahoma"/>
      <family val="2"/>
    </font>
    <font>
      <sz val="11"/>
      <name val="Calibri"/>
      <family val="2"/>
      <scheme val="minor"/>
    </font>
    <font>
      <b/>
      <u/>
      <sz val="10"/>
      <name val="Tahoma"/>
      <family val="2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11"/>
      <color theme="0"/>
      <name val="Calibri"/>
      <family val="2"/>
      <scheme val="minor"/>
    </font>
    <font>
      <b/>
      <sz val="16"/>
      <color rgb="FF245794"/>
      <name val="Verdana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color rgb="FFFF0000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24"/>
      <color rgb="FF7030A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medium">
        <color indexed="64"/>
      </left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 style="thin">
        <color rgb="FF00B0F0"/>
      </left>
      <right style="thin">
        <color rgb="FF00B0F0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</cellStyleXfs>
  <cellXfs count="134">
    <xf numFmtId="0" fontId="0" fillId="0" borderId="0" xfId="0"/>
    <xf numFmtId="0" fontId="0" fillId="0" borderId="0" xfId="0" applyAlignment="1">
      <alignment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left"/>
    </xf>
    <xf numFmtId="167" fontId="12" fillId="0" borderId="0" xfId="1" applyNumberFormat="1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165" fontId="4" fillId="2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7" fontId="4" fillId="2" borderId="0" xfId="1" applyNumberFormat="1" applyFont="1" applyFill="1" applyBorder="1" applyAlignment="1">
      <alignment horizontal="center"/>
    </xf>
    <xf numFmtId="167" fontId="12" fillId="2" borderId="0" xfId="1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166" fontId="17" fillId="0" borderId="0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4" fillId="0" borderId="1" xfId="0" applyFont="1" applyBorder="1" applyAlignment="1">
      <alignment horizontal="left"/>
    </xf>
    <xf numFmtId="0" fontId="19" fillId="2" borderId="0" xfId="0" applyFont="1" applyFill="1" applyAlignment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167" fontId="4" fillId="2" borderId="2" xfId="1" applyNumberFormat="1" applyFont="1" applyFill="1" applyBorder="1" applyAlignment="1">
      <alignment horizontal="left" vertical="center"/>
    </xf>
    <xf numFmtId="167" fontId="4" fillId="4" borderId="2" xfId="1" applyNumberFormat="1" applyFont="1" applyFill="1" applyBorder="1" applyAlignment="1">
      <alignment horizontal="center" vertical="center"/>
    </xf>
    <xf numFmtId="165" fontId="20" fillId="2" borderId="2" xfId="1" applyNumberFormat="1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 vertical="center"/>
    </xf>
    <xf numFmtId="167" fontId="4" fillId="2" borderId="2" xfId="1" applyNumberFormat="1" applyFont="1" applyFill="1" applyBorder="1" applyAlignment="1">
      <alignment horizontal="center" vertical="center"/>
    </xf>
    <xf numFmtId="167" fontId="4" fillId="0" borderId="2" xfId="1" applyNumberFormat="1" applyFont="1" applyFill="1" applyBorder="1" applyAlignment="1">
      <alignment horizontal="center" vertical="center"/>
    </xf>
    <xf numFmtId="167" fontId="6" fillId="4" borderId="2" xfId="1" applyNumberFormat="1" applyFont="1" applyFill="1" applyBorder="1" applyAlignment="1">
      <alignment horizontal="center" vertical="center"/>
    </xf>
    <xf numFmtId="167" fontId="6" fillId="2" borderId="2" xfId="1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167" fontId="6" fillId="0" borderId="2" xfId="1" applyNumberFormat="1" applyFont="1" applyFill="1" applyBorder="1" applyAlignment="1">
      <alignment horizontal="center" vertical="center"/>
    </xf>
    <xf numFmtId="0" fontId="22" fillId="0" borderId="0" xfId="0" applyFont="1"/>
    <xf numFmtId="0" fontId="12" fillId="2" borderId="0" xfId="0" applyFont="1" applyFill="1"/>
    <xf numFmtId="167" fontId="5" fillId="0" borderId="0" xfId="1" applyNumberFormat="1" applyFont="1" applyFill="1" applyBorder="1" applyAlignment="1">
      <alignment horizontal="center"/>
    </xf>
    <xf numFmtId="167" fontId="12" fillId="0" borderId="1" xfId="1" applyNumberFormat="1" applyFont="1" applyFill="1" applyBorder="1" applyAlignment="1">
      <alignment horizontal="left" vertical="center"/>
    </xf>
    <xf numFmtId="167" fontId="8" fillId="2" borderId="1" xfId="1" applyNumberFormat="1" applyFont="1" applyFill="1" applyBorder="1" applyAlignment="1">
      <alignment horizontal="left"/>
    </xf>
    <xf numFmtId="0" fontId="0" fillId="2" borderId="0" xfId="0" applyFill="1"/>
    <xf numFmtId="0" fontId="14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166" fontId="5" fillId="2" borderId="0" xfId="1" applyNumberFormat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9" fillId="2" borderId="4" xfId="0" applyFont="1" applyFill="1" applyBorder="1" applyAlignment="1" applyProtection="1">
      <alignment horizontal="left"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2" borderId="0" xfId="0" applyFill="1" applyProtection="1">
      <protection hidden="1"/>
    </xf>
    <xf numFmtId="0" fontId="20" fillId="2" borderId="2" xfId="0" applyFont="1" applyFill="1" applyBorder="1" applyAlignment="1">
      <alignment horizontal="left" vertical="center"/>
    </xf>
    <xf numFmtId="166" fontId="21" fillId="2" borderId="2" xfId="1" applyNumberFormat="1" applyFont="1" applyFill="1" applyBorder="1" applyAlignment="1">
      <alignment horizontal="center"/>
    </xf>
    <xf numFmtId="166" fontId="20" fillId="2" borderId="2" xfId="1" applyNumberFormat="1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 vertical="center"/>
    </xf>
    <xf numFmtId="166" fontId="21" fillId="2" borderId="2" xfId="1" applyNumberFormat="1" applyFont="1" applyFill="1" applyBorder="1" applyAlignment="1">
      <alignment horizontal="center" vertical="center"/>
    </xf>
    <xf numFmtId="0" fontId="21" fillId="2" borderId="2" xfId="1" applyNumberFormat="1" applyFont="1" applyFill="1" applyBorder="1" applyAlignment="1">
      <alignment horizontal="center" vertical="center" wrapText="1"/>
    </xf>
    <xf numFmtId="0" fontId="20" fillId="2" borderId="2" xfId="1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1" fillId="0" borderId="0" xfId="0" applyFont="1" applyAlignment="1">
      <alignment horizontal="center"/>
    </xf>
    <xf numFmtId="166" fontId="21" fillId="0" borderId="0" xfId="1" applyNumberFormat="1" applyFont="1" applyFill="1" applyBorder="1" applyAlignment="1">
      <alignment horizontal="center"/>
    </xf>
    <xf numFmtId="166" fontId="21" fillId="0" borderId="0" xfId="1" applyNumberFormat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center"/>
    </xf>
    <xf numFmtId="0" fontId="20" fillId="0" borderId="0" xfId="1" applyNumberFormat="1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left" vertical="center"/>
    </xf>
    <xf numFmtId="167" fontId="23" fillId="2" borderId="1" xfId="1" applyNumberFormat="1" applyFont="1" applyFill="1" applyBorder="1" applyAlignment="1">
      <alignment horizontal="left" vertical="center"/>
    </xf>
    <xf numFmtId="0" fontId="7" fillId="2" borderId="0" xfId="0" applyFont="1" applyFill="1"/>
    <xf numFmtId="0" fontId="4" fillId="0" borderId="0" xfId="0" applyFont="1"/>
    <xf numFmtId="167" fontId="4" fillId="2" borderId="1" xfId="1" applyNumberFormat="1" applyFont="1" applyFill="1" applyBorder="1" applyAlignment="1">
      <alignment horizontal="left" vertical="center"/>
    </xf>
    <xf numFmtId="167" fontId="4" fillId="0" borderId="1" xfId="1" applyNumberFormat="1" applyFont="1" applyFill="1" applyBorder="1" applyAlignment="1">
      <alignment horizontal="left" vertical="center"/>
    </xf>
    <xf numFmtId="167" fontId="6" fillId="2" borderId="1" xfId="1" applyNumberFormat="1" applyFont="1" applyFill="1" applyBorder="1" applyAlignment="1">
      <alignment horizontal="left" vertical="center"/>
    </xf>
    <xf numFmtId="0" fontId="7" fillId="0" borderId="0" xfId="0" applyFont="1"/>
    <xf numFmtId="167" fontId="25" fillId="0" borderId="0" xfId="1" applyNumberFormat="1" applyFont="1" applyFill="1" applyBorder="1" applyAlignment="1">
      <alignment horizontal="center"/>
    </xf>
    <xf numFmtId="167" fontId="25" fillId="0" borderId="0" xfId="1" applyNumberFormat="1" applyFont="1" applyFill="1" applyBorder="1" applyAlignment="1">
      <alignment horizontal="center" vertical="center"/>
    </xf>
    <xf numFmtId="167" fontId="26" fillId="0" borderId="0" xfId="1" applyNumberFormat="1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167" fontId="4" fillId="2" borderId="0" xfId="1" applyNumberFormat="1" applyFont="1" applyFill="1" applyBorder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167" fontId="6" fillId="0" borderId="1" xfId="1" applyNumberFormat="1" applyFont="1" applyFill="1" applyBorder="1" applyAlignment="1">
      <alignment horizontal="left" vertical="center"/>
    </xf>
    <xf numFmtId="165" fontId="27" fillId="2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5" fontId="20" fillId="0" borderId="2" xfId="1" applyNumberFormat="1" applyFont="1" applyFill="1" applyBorder="1" applyAlignment="1">
      <alignment horizontal="center"/>
    </xf>
    <xf numFmtId="0" fontId="20" fillId="2" borderId="2" xfId="1" applyNumberFormat="1" applyFont="1" applyFill="1" applyBorder="1" applyAlignment="1">
      <alignment horizontal="center" vertical="center" wrapText="1"/>
    </xf>
    <xf numFmtId="0" fontId="21" fillId="2" borderId="2" xfId="1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166" fontId="20" fillId="2" borderId="2" xfId="1" applyNumberFormat="1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0" fillId="2" borderId="5" xfId="1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1" fillId="0" borderId="2" xfId="1" applyNumberFormat="1" applyFont="1" applyFill="1" applyBorder="1" applyAlignment="1">
      <alignment horizontal="center" vertical="center"/>
    </xf>
    <xf numFmtId="168" fontId="20" fillId="2" borderId="2" xfId="1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6" borderId="2" xfId="0" applyFont="1" applyFill="1" applyBorder="1" applyAlignment="1" applyProtection="1">
      <alignment horizontal="left" vertical="center"/>
      <protection hidden="1"/>
    </xf>
    <xf numFmtId="0" fontId="2" fillId="6" borderId="2" xfId="0" applyFont="1" applyFill="1" applyBorder="1" applyAlignment="1" applyProtection="1">
      <alignment horizontal="center" vertical="center"/>
      <protection hidden="1"/>
    </xf>
    <xf numFmtId="0" fontId="2" fillId="6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167" fontId="25" fillId="2" borderId="0" xfId="1" applyNumberFormat="1" applyFont="1" applyFill="1" applyBorder="1" applyAlignment="1">
      <alignment horizontal="center"/>
    </xf>
    <xf numFmtId="167" fontId="25" fillId="2" borderId="0" xfId="1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 applyProtection="1">
      <alignment horizontal="center"/>
      <protection hidden="1"/>
    </xf>
    <xf numFmtId="0" fontId="18" fillId="6" borderId="2" xfId="0" applyFont="1" applyFill="1" applyBorder="1" applyAlignment="1" applyProtection="1">
      <alignment horizontal="center"/>
      <protection hidden="1"/>
    </xf>
    <xf numFmtId="0" fontId="2" fillId="6" borderId="3" xfId="0" applyFont="1" applyFill="1" applyBorder="1" applyAlignment="1">
      <alignment horizontal="center"/>
    </xf>
    <xf numFmtId="167" fontId="12" fillId="2" borderId="0" xfId="1" applyNumberFormat="1" applyFont="1" applyFill="1" applyBorder="1" applyAlignment="1">
      <alignment horizontal="left"/>
    </xf>
    <xf numFmtId="167" fontId="4" fillId="2" borderId="0" xfId="1" applyNumberFormat="1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167" fontId="15" fillId="2" borderId="1" xfId="1" applyNumberFormat="1" applyFont="1" applyFill="1" applyBorder="1" applyAlignment="1">
      <alignment horizontal="left"/>
    </xf>
    <xf numFmtId="0" fontId="0" fillId="2" borderId="1" xfId="0" applyFill="1" applyBorder="1"/>
    <xf numFmtId="0" fontId="12" fillId="2" borderId="1" xfId="0" applyFont="1" applyFill="1" applyBorder="1" applyAlignment="1">
      <alignment vertical="top"/>
    </xf>
    <xf numFmtId="0" fontId="8" fillId="2" borderId="0" xfId="0" applyFont="1" applyFill="1" applyAlignment="1">
      <alignment vertical="top"/>
    </xf>
    <xf numFmtId="0" fontId="2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</cellXfs>
  <cellStyles count="5">
    <cellStyle name="Millares" xfId="1" builtinId="3"/>
    <cellStyle name="Millares 2" xfId="2" xr:uid="{00000000-0005-0000-0000-000001000000}"/>
    <cellStyle name="Millares 3" xfId="3" xr:uid="{00000000-0005-0000-0000-000002000000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</xdr:row>
      <xdr:rowOff>0</xdr:rowOff>
    </xdr:from>
    <xdr:to>
      <xdr:col>7</xdr:col>
      <xdr:colOff>38099</xdr:colOff>
      <xdr:row>3</xdr:row>
      <xdr:rowOff>304800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55A5509E-D790-410B-A3AC-7BD449AD7CE5}"/>
            </a:ext>
          </a:extLst>
        </xdr:cNvPr>
        <xdr:cNvSpPr txBox="1"/>
      </xdr:nvSpPr>
      <xdr:spPr>
        <a:xfrm>
          <a:off x="123824" y="1333500"/>
          <a:ext cx="9305925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000" b="1" u="sng">
              <a:solidFill>
                <a:srgbClr val="7030A0"/>
              </a:solidFill>
            </a:rPr>
            <a:t>TARIFARIO IMPORTACION A</a:t>
          </a:r>
          <a:r>
            <a:rPr lang="es-PE" sz="2000" b="1" u="sng" baseline="0">
              <a:solidFill>
                <a:srgbClr val="7030A0"/>
              </a:solidFill>
            </a:rPr>
            <a:t> CALLAO </a:t>
          </a:r>
        </a:p>
        <a:p>
          <a:pPr algn="ctr"/>
          <a:r>
            <a:rPr lang="es-PE" sz="2000" b="1" u="sng">
              <a:solidFill>
                <a:srgbClr val="7030A0"/>
              </a:solidFill>
            </a:rPr>
            <a:t> CARGA LCL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400" b="1" i="0" u="none" strike="noStrike" kern="0" cap="none" spc="0" normalizeH="0" baseline="0" noProof="0">
              <a:ln>
                <a:noFill/>
              </a:ln>
              <a:solidFill>
                <a:prstClr val="black">
                  <a:lumMod val="50000"/>
                  <a:lumOff val="50000"/>
                </a:prstClr>
              </a:solidFill>
              <a:effectLst/>
              <a:uLnTx/>
              <a:uFillTx/>
              <a:latin typeface="+mn-lt"/>
              <a:ea typeface="+mn-ea"/>
              <a:cs typeface="+mn-cs"/>
            </a:rPr>
            <a:t>VIGENTE DEL 01 NOVIEMBRE AL 31 DE DICIEMBRE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1028698</xdr:colOff>
      <xdr:row>7</xdr:row>
      <xdr:rowOff>9525</xdr:rowOff>
    </xdr:from>
    <xdr:to>
      <xdr:col>6</xdr:col>
      <xdr:colOff>800100</xdr:colOff>
      <xdr:row>12</xdr:row>
      <xdr:rowOff>209550</xdr:rowOff>
    </xdr:to>
    <xdr:sp macro="" textlink="">
      <xdr:nvSpPr>
        <xdr:cNvPr id="2" name="5 CuadroTexto">
          <a:extLst>
            <a:ext uri="{FF2B5EF4-FFF2-40B4-BE49-F238E27FC236}">
              <a16:creationId xmlns:a16="http://schemas.microsoft.com/office/drawing/2014/main" id="{F781C0D7-250D-484B-93A8-016CA57FA6ED}"/>
            </a:ext>
          </a:extLst>
        </xdr:cNvPr>
        <xdr:cNvSpPr txBox="1"/>
      </xdr:nvSpPr>
      <xdr:spPr>
        <a:xfrm>
          <a:off x="971548" y="1343025"/>
          <a:ext cx="7715252" cy="1152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400" b="1" u="sng">
              <a:solidFill>
                <a:srgbClr val="7030A0"/>
              </a:solidFill>
            </a:rPr>
            <a:t>TARIFARIO </a:t>
          </a:r>
          <a:r>
            <a:rPr lang="es-PE" sz="2000" b="1" u="sng">
              <a:solidFill>
                <a:srgbClr val="7030A0"/>
              </a:solidFill>
            </a:rPr>
            <a:t>IMPORTACION</a:t>
          </a:r>
          <a:r>
            <a:rPr lang="es-PE" sz="2400" b="1" u="sng">
              <a:solidFill>
                <a:srgbClr val="7030A0"/>
              </a:solidFill>
            </a:rPr>
            <a:t> A</a:t>
          </a:r>
          <a:r>
            <a:rPr lang="es-PE" sz="2400" b="1" u="sng" baseline="0">
              <a:solidFill>
                <a:srgbClr val="7030A0"/>
              </a:solidFill>
            </a:rPr>
            <a:t> CALLAO </a:t>
          </a:r>
        </a:p>
        <a:p>
          <a:pPr algn="ctr"/>
          <a:r>
            <a:rPr lang="es-PE" sz="2400" b="1" u="sng">
              <a:solidFill>
                <a:srgbClr val="7030A0"/>
              </a:solidFill>
            </a:rPr>
            <a:t> CARGA LCL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400" b="1" i="0" u="none" strike="noStrike" kern="0" cap="none" spc="0" normalizeH="0" baseline="0" noProof="0">
              <a:ln>
                <a:noFill/>
              </a:ln>
              <a:solidFill>
                <a:prstClr val="black">
                  <a:lumMod val="50000"/>
                  <a:lumOff val="50000"/>
                </a:prstClr>
              </a:solidFill>
              <a:effectLst/>
              <a:uLnTx/>
              <a:uFillTx/>
              <a:latin typeface="+mn-lt"/>
              <a:ea typeface="+mn-ea"/>
              <a:cs typeface="+mn-cs"/>
            </a:rPr>
            <a:t>VIGENTE DEL 01 AL 07 DE JULIO (FECHA DE ZARPE)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7</xdr:row>
      <xdr:rowOff>66675</xdr:rowOff>
    </xdr:from>
    <xdr:to>
      <xdr:col>5</xdr:col>
      <xdr:colOff>1000125</xdr:colOff>
      <xdr:row>13</xdr:row>
      <xdr:rowOff>0</xdr:rowOff>
    </xdr:to>
    <xdr:sp macro="" textlink="">
      <xdr:nvSpPr>
        <xdr:cNvPr id="2" name="5 CuadroTexto">
          <a:extLst>
            <a:ext uri="{FF2B5EF4-FFF2-40B4-BE49-F238E27FC236}">
              <a16:creationId xmlns:a16="http://schemas.microsoft.com/office/drawing/2014/main" id="{A8D2AD7C-CA4B-4F77-A1A6-DF347B9D51A3}"/>
            </a:ext>
          </a:extLst>
        </xdr:cNvPr>
        <xdr:cNvSpPr txBox="1"/>
      </xdr:nvSpPr>
      <xdr:spPr>
        <a:xfrm>
          <a:off x="914400" y="1400175"/>
          <a:ext cx="7791450" cy="1133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000" b="1" u="sng">
              <a:solidFill>
                <a:srgbClr val="7030A0"/>
              </a:solidFill>
            </a:rPr>
            <a:t>TARIFARIO IMPORTACION A</a:t>
          </a:r>
          <a:r>
            <a:rPr lang="es-PE" sz="2000" b="1" u="sng" baseline="0">
              <a:solidFill>
                <a:srgbClr val="7030A0"/>
              </a:solidFill>
            </a:rPr>
            <a:t> CALLAO </a:t>
          </a:r>
        </a:p>
        <a:p>
          <a:pPr algn="ctr"/>
          <a:r>
            <a:rPr lang="es-PE" sz="2000" b="1" u="sng">
              <a:solidFill>
                <a:srgbClr val="7030A0"/>
              </a:solidFill>
            </a:rPr>
            <a:t> CARGA LCL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400" b="1" i="0" u="none" strike="noStrike" kern="0" cap="none" spc="0" normalizeH="0" baseline="0" noProof="0">
              <a:ln>
                <a:noFill/>
              </a:ln>
              <a:solidFill>
                <a:prstClr val="black">
                  <a:lumMod val="50000"/>
                  <a:lumOff val="50000"/>
                </a:prstClr>
              </a:solidFill>
              <a:effectLst/>
              <a:uLnTx/>
              <a:uFillTx/>
              <a:latin typeface="+mn-lt"/>
              <a:ea typeface="+mn-ea"/>
              <a:cs typeface="+mn-cs"/>
            </a:rPr>
            <a:t>VIGENTE DEL 01 AL 07 DE JULIO (FECHA DE ZARPE) 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workbookViewId="0">
      <selection sqref="A1:XFD6"/>
    </sheetView>
  </sheetViews>
  <sheetFormatPr baseColWidth="10" defaultRowHeight="14.5" x14ac:dyDescent="0.35"/>
  <cols>
    <col min="1" max="1" width="15.54296875" style="19" customWidth="1"/>
    <col min="2" max="2" width="18.1796875" bestFit="1" customWidth="1"/>
    <col min="3" max="3" width="14.7265625" bestFit="1" customWidth="1"/>
    <col min="4" max="4" width="23.7265625" bestFit="1" customWidth="1"/>
    <col min="5" max="5" width="23.7265625" customWidth="1"/>
    <col min="6" max="6" width="28.26953125" bestFit="1" customWidth="1"/>
    <col min="7" max="7" width="16.7265625" bestFit="1" customWidth="1"/>
    <col min="8" max="8" width="14.1796875" customWidth="1"/>
    <col min="9" max="9" width="0" hidden="1" customWidth="1"/>
    <col min="10" max="10" width="30.453125" hidden="1" customWidth="1"/>
  </cols>
  <sheetData>
    <row r="1" spans="1:10" ht="15" customHeight="1" x14ac:dyDescent="0.35">
      <c r="B1" s="31"/>
      <c r="C1" s="31"/>
      <c r="D1" s="31"/>
      <c r="E1" s="31"/>
      <c r="F1" s="31"/>
      <c r="G1" s="31"/>
      <c r="H1" s="31"/>
    </row>
    <row r="2" spans="1:10" ht="30.5" x14ac:dyDescent="0.35">
      <c r="A2" s="32"/>
      <c r="B2" s="30"/>
      <c r="C2" s="30"/>
      <c r="D2" s="30"/>
      <c r="E2" s="30"/>
      <c r="F2" s="30"/>
      <c r="G2" s="30"/>
      <c r="H2" s="30"/>
    </row>
    <row r="3" spans="1:10" ht="30.5" x14ac:dyDescent="0.35">
      <c r="A3" s="32"/>
      <c r="B3" s="30"/>
      <c r="C3" s="30"/>
      <c r="D3" s="30"/>
      <c r="E3" s="30"/>
      <c r="F3" s="30"/>
      <c r="G3" s="30"/>
      <c r="H3" s="30"/>
    </row>
    <row r="4" spans="1:10" ht="30.5" x14ac:dyDescent="0.35">
      <c r="A4" s="32"/>
      <c r="B4" s="30"/>
      <c r="C4" s="30"/>
      <c r="D4" s="30"/>
      <c r="E4" s="30"/>
      <c r="F4" s="30"/>
      <c r="G4" s="30"/>
      <c r="H4" s="30"/>
    </row>
    <row r="5" spans="1:10" ht="25" customHeight="1" x14ac:dyDescent="0.35">
      <c r="A5" s="131" t="s">
        <v>0</v>
      </c>
      <c r="B5" s="132"/>
      <c r="C5" s="132"/>
      <c r="D5" s="132"/>
      <c r="E5" s="132"/>
      <c r="F5" s="132"/>
      <c r="G5" s="132"/>
      <c r="H5" s="132"/>
    </row>
    <row r="6" spans="1:10" x14ac:dyDescent="0.35">
      <c r="A6" s="126" t="s">
        <v>1</v>
      </c>
      <c r="B6" s="123" t="s">
        <v>2</v>
      </c>
      <c r="C6" s="123" t="s">
        <v>4</v>
      </c>
      <c r="D6" s="123" t="s">
        <v>95</v>
      </c>
      <c r="E6" s="123" t="s">
        <v>3</v>
      </c>
      <c r="F6" s="123" t="s">
        <v>5</v>
      </c>
      <c r="G6" s="123" t="s">
        <v>6</v>
      </c>
      <c r="H6" s="123" t="s">
        <v>7</v>
      </c>
      <c r="I6" s="114" t="s">
        <v>251</v>
      </c>
      <c r="J6" s="16" t="s">
        <v>252</v>
      </c>
    </row>
    <row r="7" spans="1:10" x14ac:dyDescent="0.35">
      <c r="A7" s="17" t="s">
        <v>8</v>
      </c>
      <c r="B7" s="8" t="s">
        <v>9</v>
      </c>
      <c r="C7" s="99">
        <f>D7</f>
        <v>230</v>
      </c>
      <c r="D7" s="99">
        <v>230</v>
      </c>
      <c r="E7" s="99">
        <f t="shared" ref="E7:E62" si="0">D7</f>
        <v>230</v>
      </c>
      <c r="F7" s="3" t="s">
        <v>14</v>
      </c>
      <c r="G7" s="3" t="s">
        <v>11</v>
      </c>
      <c r="H7" s="3" t="s">
        <v>115</v>
      </c>
      <c r="I7">
        <v>10</v>
      </c>
      <c r="J7" s="99">
        <f>125</f>
        <v>125</v>
      </c>
    </row>
    <row r="8" spans="1:10" x14ac:dyDescent="0.35">
      <c r="A8" s="17" t="s">
        <v>18</v>
      </c>
      <c r="B8" s="8" t="s">
        <v>119</v>
      </c>
      <c r="C8" s="99">
        <f t="shared" ref="C8:C16" si="1">D8</f>
        <v>280</v>
      </c>
      <c r="D8" s="99">
        <v>280</v>
      </c>
      <c r="E8" s="2">
        <f t="shared" si="0"/>
        <v>280</v>
      </c>
      <c r="F8" s="97" t="s">
        <v>239</v>
      </c>
      <c r="G8" s="3" t="s">
        <v>11</v>
      </c>
      <c r="H8" s="3" t="s">
        <v>103</v>
      </c>
      <c r="I8">
        <v>10</v>
      </c>
      <c r="J8" s="99">
        <f>150</f>
        <v>150</v>
      </c>
    </row>
    <row r="9" spans="1:10" x14ac:dyDescent="0.35">
      <c r="A9" s="17" t="s">
        <v>12</v>
      </c>
      <c r="B9" s="8" t="s">
        <v>13</v>
      </c>
      <c r="C9" s="99">
        <f t="shared" si="1"/>
        <v>220</v>
      </c>
      <c r="D9" s="99">
        <v>220</v>
      </c>
      <c r="E9" s="2">
        <f t="shared" si="0"/>
        <v>220</v>
      </c>
      <c r="F9" s="3" t="s">
        <v>62</v>
      </c>
      <c r="G9" s="3" t="s">
        <v>11</v>
      </c>
      <c r="H9" s="2" t="s">
        <v>235</v>
      </c>
      <c r="I9">
        <v>10</v>
      </c>
      <c r="J9" s="99">
        <f>120</f>
        <v>120</v>
      </c>
    </row>
    <row r="10" spans="1:10" x14ac:dyDescent="0.35">
      <c r="A10" s="17" t="s">
        <v>15</v>
      </c>
      <c r="B10" s="8" t="s">
        <v>16</v>
      </c>
      <c r="C10" s="99">
        <f t="shared" si="1"/>
        <v>220</v>
      </c>
      <c r="D10" s="99">
        <v>220</v>
      </c>
      <c r="E10" s="2">
        <f t="shared" si="0"/>
        <v>220</v>
      </c>
      <c r="F10" s="3" t="s">
        <v>17</v>
      </c>
      <c r="G10" s="3" t="s">
        <v>11</v>
      </c>
      <c r="H10" s="2" t="s">
        <v>236</v>
      </c>
      <c r="I10">
        <v>10</v>
      </c>
      <c r="J10" s="99">
        <f>90</f>
        <v>90</v>
      </c>
    </row>
    <row r="11" spans="1:10" x14ac:dyDescent="0.35">
      <c r="A11" s="17" t="s">
        <v>18</v>
      </c>
      <c r="B11" s="8" t="s">
        <v>19</v>
      </c>
      <c r="C11" s="99">
        <f t="shared" si="1"/>
        <v>280</v>
      </c>
      <c r="D11" s="99">
        <v>280</v>
      </c>
      <c r="E11" s="2">
        <f t="shared" si="0"/>
        <v>280</v>
      </c>
      <c r="F11" s="3" t="s">
        <v>14</v>
      </c>
      <c r="G11" s="3" t="s">
        <v>11</v>
      </c>
      <c r="H11" s="2" t="s">
        <v>115</v>
      </c>
      <c r="I11">
        <v>10</v>
      </c>
      <c r="J11" s="99">
        <f>150</f>
        <v>150</v>
      </c>
    </row>
    <row r="12" spans="1:10" x14ac:dyDescent="0.35">
      <c r="A12" s="17" t="s">
        <v>20</v>
      </c>
      <c r="B12" s="9" t="s">
        <v>21</v>
      </c>
      <c r="C12" s="101">
        <f t="shared" si="1"/>
        <v>170</v>
      </c>
      <c r="D12" s="101">
        <v>170</v>
      </c>
      <c r="E12" s="4">
        <f t="shared" si="0"/>
        <v>170</v>
      </c>
      <c r="F12" s="4" t="s">
        <v>22</v>
      </c>
      <c r="G12" s="3" t="s">
        <v>11</v>
      </c>
      <c r="H12" s="3" t="s">
        <v>98</v>
      </c>
      <c r="I12">
        <v>10</v>
      </c>
      <c r="J12" s="101">
        <f>40</f>
        <v>40</v>
      </c>
    </row>
    <row r="13" spans="1:10" x14ac:dyDescent="0.35">
      <c r="A13" s="18" t="s">
        <v>12</v>
      </c>
      <c r="B13" s="8" t="s">
        <v>23</v>
      </c>
      <c r="C13" s="99">
        <f t="shared" si="1"/>
        <v>210</v>
      </c>
      <c r="D13" s="99">
        <v>210</v>
      </c>
      <c r="E13" s="2">
        <f>D13</f>
        <v>210</v>
      </c>
      <c r="F13" s="2" t="s">
        <v>10</v>
      </c>
      <c r="G13" s="3" t="s">
        <v>11</v>
      </c>
      <c r="H13" s="5" t="s">
        <v>99</v>
      </c>
      <c r="I13">
        <v>10</v>
      </c>
      <c r="J13" s="99">
        <f>100</f>
        <v>100</v>
      </c>
    </row>
    <row r="14" spans="1:10" x14ac:dyDescent="0.35">
      <c r="A14" s="18" t="s">
        <v>24</v>
      </c>
      <c r="B14" s="102" t="s">
        <v>25</v>
      </c>
      <c r="C14" s="99">
        <f t="shared" si="1"/>
        <v>230</v>
      </c>
      <c r="D14" s="99">
        <v>230</v>
      </c>
      <c r="E14" s="99">
        <f t="shared" si="0"/>
        <v>230</v>
      </c>
      <c r="F14" s="2" t="s">
        <v>10</v>
      </c>
      <c r="G14" s="3" t="s">
        <v>11</v>
      </c>
      <c r="H14" s="5" t="s">
        <v>100</v>
      </c>
      <c r="I14">
        <v>10</v>
      </c>
      <c r="J14" s="99">
        <f>90</f>
        <v>90</v>
      </c>
    </row>
    <row r="15" spans="1:10" x14ac:dyDescent="0.35">
      <c r="A15" s="17" t="s">
        <v>12</v>
      </c>
      <c r="B15" s="8" t="s">
        <v>26</v>
      </c>
      <c r="C15" s="99">
        <f t="shared" si="1"/>
        <v>195</v>
      </c>
      <c r="D15" s="99">
        <v>195</v>
      </c>
      <c r="E15" s="2">
        <f t="shared" si="0"/>
        <v>195</v>
      </c>
      <c r="F15" s="2" t="s">
        <v>14</v>
      </c>
      <c r="G15" s="3" t="s">
        <v>11</v>
      </c>
      <c r="H15" s="2" t="s">
        <v>237</v>
      </c>
      <c r="I15">
        <v>10</v>
      </c>
      <c r="J15" s="99">
        <f>85</f>
        <v>85</v>
      </c>
    </row>
    <row r="16" spans="1:10" x14ac:dyDescent="0.35">
      <c r="A16" s="17" t="s">
        <v>27</v>
      </c>
      <c r="B16" s="8" t="s">
        <v>28</v>
      </c>
      <c r="C16" s="99">
        <f t="shared" si="1"/>
        <v>220</v>
      </c>
      <c r="D16" s="99">
        <v>220</v>
      </c>
      <c r="E16" s="2">
        <f t="shared" si="0"/>
        <v>220</v>
      </c>
      <c r="F16" s="2" t="s">
        <v>10</v>
      </c>
      <c r="G16" s="3" t="s">
        <v>11</v>
      </c>
      <c r="H16" s="5" t="s">
        <v>99</v>
      </c>
      <c r="I16">
        <v>10</v>
      </c>
      <c r="J16" s="99">
        <f>90</f>
        <v>90</v>
      </c>
    </row>
    <row r="17" spans="1:10" s="1" customFormat="1" ht="52" x14ac:dyDescent="0.35">
      <c r="A17" s="17" t="s">
        <v>29</v>
      </c>
      <c r="B17" s="8" t="s">
        <v>30</v>
      </c>
      <c r="C17" s="21" t="str">
        <f>D17</f>
        <v>USD 230/CBM 
- USD280/TN
(aplica el mayor resultado)</v>
      </c>
      <c r="D17" s="21" t="s">
        <v>258</v>
      </c>
      <c r="E17" s="21" t="str">
        <f t="shared" si="0"/>
        <v>USD 230/CBM 
- USD280/TN
(aplica el mayor resultado)</v>
      </c>
      <c r="F17" s="2" t="s">
        <v>31</v>
      </c>
      <c r="G17" s="3" t="s">
        <v>11</v>
      </c>
      <c r="H17" s="3" t="s">
        <v>92</v>
      </c>
      <c r="I17">
        <v>10</v>
      </c>
      <c r="J17" s="21" t="s">
        <v>250</v>
      </c>
    </row>
    <row r="18" spans="1:10" s="1" customFormat="1" x14ac:dyDescent="0.35">
      <c r="A18" s="17" t="s">
        <v>12</v>
      </c>
      <c r="B18" s="8" t="s">
        <v>32</v>
      </c>
      <c r="C18" s="99">
        <f t="shared" ref="C18:C60" si="2">D18</f>
        <v>190</v>
      </c>
      <c r="D18" s="99">
        <v>190</v>
      </c>
      <c r="E18" s="99">
        <f t="shared" si="0"/>
        <v>190</v>
      </c>
      <c r="F18" s="2" t="s">
        <v>10</v>
      </c>
      <c r="G18" s="3" t="s">
        <v>11</v>
      </c>
      <c r="H18" s="3" t="s">
        <v>101</v>
      </c>
      <c r="I18">
        <v>10</v>
      </c>
      <c r="J18" s="99">
        <f>85</f>
        <v>85</v>
      </c>
    </row>
    <row r="19" spans="1:10" x14ac:dyDescent="0.35">
      <c r="A19" s="17" t="s">
        <v>33</v>
      </c>
      <c r="B19" s="8" t="s">
        <v>34</v>
      </c>
      <c r="C19" s="2">
        <f t="shared" si="2"/>
        <v>210</v>
      </c>
      <c r="D19" s="99">
        <v>210</v>
      </c>
      <c r="E19" s="2">
        <f t="shared" si="0"/>
        <v>210</v>
      </c>
      <c r="F19" s="2" t="s">
        <v>10</v>
      </c>
      <c r="G19" s="3" t="s">
        <v>11</v>
      </c>
      <c r="H19" s="5" t="s">
        <v>99</v>
      </c>
      <c r="I19">
        <v>10</v>
      </c>
      <c r="J19" s="99">
        <f>80</f>
        <v>80</v>
      </c>
    </row>
    <row r="20" spans="1:10" x14ac:dyDescent="0.35">
      <c r="A20" s="17" t="s">
        <v>29</v>
      </c>
      <c r="B20" s="8" t="s">
        <v>35</v>
      </c>
      <c r="C20" s="2">
        <f t="shared" si="2"/>
        <v>190</v>
      </c>
      <c r="D20" s="99">
        <v>190</v>
      </c>
      <c r="E20" s="2">
        <f t="shared" si="0"/>
        <v>190</v>
      </c>
      <c r="F20" s="3" t="s">
        <v>14</v>
      </c>
      <c r="G20" s="3" t="s">
        <v>11</v>
      </c>
      <c r="H20" s="3" t="s">
        <v>172</v>
      </c>
      <c r="I20">
        <v>10</v>
      </c>
      <c r="J20" s="99">
        <f>60</f>
        <v>60</v>
      </c>
    </row>
    <row r="21" spans="1:10" x14ac:dyDescent="0.35">
      <c r="A21" s="17" t="s">
        <v>36</v>
      </c>
      <c r="B21" s="8" t="s">
        <v>37</v>
      </c>
      <c r="C21" s="2">
        <f t="shared" si="2"/>
        <v>225</v>
      </c>
      <c r="D21" s="99">
        <v>225</v>
      </c>
      <c r="E21" s="2">
        <f t="shared" si="0"/>
        <v>225</v>
      </c>
      <c r="F21" s="2" t="s">
        <v>10</v>
      </c>
      <c r="G21" s="3" t="s">
        <v>11</v>
      </c>
      <c r="H21" s="3" t="s">
        <v>103</v>
      </c>
      <c r="I21">
        <v>10</v>
      </c>
      <c r="J21" s="99">
        <f>95</f>
        <v>95</v>
      </c>
    </row>
    <row r="22" spans="1:10" x14ac:dyDescent="0.35">
      <c r="A22" s="17" t="s">
        <v>38</v>
      </c>
      <c r="B22" s="8" t="s">
        <v>39</v>
      </c>
      <c r="C22" s="2">
        <f t="shared" si="2"/>
        <v>225</v>
      </c>
      <c r="D22" s="99">
        <v>225</v>
      </c>
      <c r="E22" s="2">
        <f t="shared" si="0"/>
        <v>225</v>
      </c>
      <c r="F22" s="2" t="s">
        <v>10</v>
      </c>
      <c r="G22" s="3" t="s">
        <v>11</v>
      </c>
      <c r="H22" s="3" t="s">
        <v>227</v>
      </c>
      <c r="I22">
        <v>10</v>
      </c>
      <c r="J22" s="99">
        <f>95</f>
        <v>95</v>
      </c>
    </row>
    <row r="23" spans="1:10" x14ac:dyDescent="0.35">
      <c r="A23" s="17" t="s">
        <v>18</v>
      </c>
      <c r="B23" s="8" t="s">
        <v>40</v>
      </c>
      <c r="C23" s="2">
        <f>D23</f>
        <v>280</v>
      </c>
      <c r="D23" s="99">
        <v>280</v>
      </c>
      <c r="E23" s="2">
        <f t="shared" si="0"/>
        <v>280</v>
      </c>
      <c r="F23" s="97" t="s">
        <v>10</v>
      </c>
      <c r="G23" s="3" t="s">
        <v>11</v>
      </c>
      <c r="H23" s="3" t="s">
        <v>97</v>
      </c>
      <c r="I23">
        <v>10</v>
      </c>
      <c r="J23" s="99">
        <f>150</f>
        <v>150</v>
      </c>
    </row>
    <row r="24" spans="1:10" x14ac:dyDescent="0.35">
      <c r="A24" s="17" t="s">
        <v>29</v>
      </c>
      <c r="B24" s="8" t="s">
        <v>41</v>
      </c>
      <c r="C24" s="2">
        <f t="shared" si="2"/>
        <v>190</v>
      </c>
      <c r="D24" s="99">
        <v>190</v>
      </c>
      <c r="E24" s="2">
        <f t="shared" si="0"/>
        <v>190</v>
      </c>
      <c r="F24" s="3" t="s">
        <v>42</v>
      </c>
      <c r="G24" s="3" t="s">
        <v>11</v>
      </c>
      <c r="H24" s="3" t="s">
        <v>92</v>
      </c>
      <c r="I24">
        <v>10</v>
      </c>
      <c r="J24" s="99">
        <f>60</f>
        <v>60</v>
      </c>
    </row>
    <row r="25" spans="1:10" x14ac:dyDescent="0.35">
      <c r="A25" s="17" t="s">
        <v>29</v>
      </c>
      <c r="B25" s="24" t="s">
        <v>96</v>
      </c>
      <c r="C25" s="4">
        <f t="shared" si="2"/>
        <v>170</v>
      </c>
      <c r="D25" s="101">
        <v>170</v>
      </c>
      <c r="E25" s="4">
        <f t="shared" si="0"/>
        <v>170</v>
      </c>
      <c r="F25" s="6" t="s">
        <v>43</v>
      </c>
      <c r="G25" s="3" t="s">
        <v>11</v>
      </c>
      <c r="H25" s="5" t="s">
        <v>104</v>
      </c>
      <c r="I25">
        <v>10</v>
      </c>
      <c r="J25" s="101">
        <f>40</f>
        <v>40</v>
      </c>
    </row>
    <row r="26" spans="1:10" x14ac:dyDescent="0.35">
      <c r="A26" s="17" t="s">
        <v>44</v>
      </c>
      <c r="B26" s="8" t="s">
        <v>45</v>
      </c>
      <c r="C26" s="2">
        <f t="shared" si="2"/>
        <v>205</v>
      </c>
      <c r="D26" s="99">
        <v>205</v>
      </c>
      <c r="E26" s="2">
        <f t="shared" si="0"/>
        <v>205</v>
      </c>
      <c r="F26" s="2" t="s">
        <v>17</v>
      </c>
      <c r="G26" s="3" t="s">
        <v>11</v>
      </c>
      <c r="H26" s="5" t="s">
        <v>92</v>
      </c>
      <c r="I26">
        <v>10</v>
      </c>
      <c r="J26" s="99">
        <f>75</f>
        <v>75</v>
      </c>
    </row>
    <row r="27" spans="1:10" x14ac:dyDescent="0.35">
      <c r="A27" s="17" t="s">
        <v>44</v>
      </c>
      <c r="B27" s="8" t="s">
        <v>46</v>
      </c>
      <c r="C27" s="2">
        <f t="shared" si="2"/>
        <v>200</v>
      </c>
      <c r="D27" s="99">
        <v>200</v>
      </c>
      <c r="E27" s="2">
        <f t="shared" si="0"/>
        <v>200</v>
      </c>
      <c r="F27" s="2" t="s">
        <v>17</v>
      </c>
      <c r="G27" s="3" t="s">
        <v>11</v>
      </c>
      <c r="H27" s="5" t="s">
        <v>92</v>
      </c>
      <c r="I27">
        <v>10</v>
      </c>
      <c r="J27" s="99">
        <f>70</f>
        <v>70</v>
      </c>
    </row>
    <row r="28" spans="1:10" x14ac:dyDescent="0.35">
      <c r="A28" s="17" t="s">
        <v>29</v>
      </c>
      <c r="B28" s="9" t="s">
        <v>47</v>
      </c>
      <c r="C28" s="4">
        <f t="shared" si="2"/>
        <v>170</v>
      </c>
      <c r="D28" s="101">
        <v>170</v>
      </c>
      <c r="E28" s="4">
        <f t="shared" si="0"/>
        <v>170</v>
      </c>
      <c r="F28" s="4" t="s">
        <v>22</v>
      </c>
      <c r="G28" s="3" t="s">
        <v>11</v>
      </c>
      <c r="H28" s="5" t="s">
        <v>105</v>
      </c>
      <c r="I28">
        <v>10</v>
      </c>
      <c r="J28" s="101">
        <f>40</f>
        <v>40</v>
      </c>
    </row>
    <row r="29" spans="1:10" x14ac:dyDescent="0.35">
      <c r="A29" s="17" t="s">
        <v>48</v>
      </c>
      <c r="B29" s="8" t="s">
        <v>49</v>
      </c>
      <c r="C29" s="2">
        <f t="shared" si="2"/>
        <v>210</v>
      </c>
      <c r="D29" s="99">
        <v>210</v>
      </c>
      <c r="E29" s="2">
        <f t="shared" si="0"/>
        <v>210</v>
      </c>
      <c r="F29" s="3" t="s">
        <v>14</v>
      </c>
      <c r="G29" s="3" t="s">
        <v>11</v>
      </c>
      <c r="H29" s="2" t="s">
        <v>116</v>
      </c>
      <c r="I29">
        <v>10</v>
      </c>
      <c r="J29" s="99">
        <f>80</f>
        <v>80</v>
      </c>
    </row>
    <row r="30" spans="1:10" x14ac:dyDescent="0.35">
      <c r="A30" s="17" t="s">
        <v>29</v>
      </c>
      <c r="B30" s="8" t="s">
        <v>50</v>
      </c>
      <c r="C30" s="2">
        <f t="shared" si="2"/>
        <v>185</v>
      </c>
      <c r="D30" s="99">
        <v>185</v>
      </c>
      <c r="E30" s="2">
        <f t="shared" si="0"/>
        <v>185</v>
      </c>
      <c r="F30" s="3" t="s">
        <v>117</v>
      </c>
      <c r="G30" s="3" t="s">
        <v>11</v>
      </c>
      <c r="H30" s="5" t="s">
        <v>172</v>
      </c>
      <c r="I30">
        <v>10</v>
      </c>
      <c r="J30" s="99">
        <f>55</f>
        <v>55</v>
      </c>
    </row>
    <row r="31" spans="1:10" x14ac:dyDescent="0.35">
      <c r="A31" s="17" t="s">
        <v>51</v>
      </c>
      <c r="B31" s="8" t="s">
        <v>118</v>
      </c>
      <c r="C31" s="2">
        <f t="shared" si="2"/>
        <v>170</v>
      </c>
      <c r="D31" s="99">
        <v>170</v>
      </c>
      <c r="E31" s="2">
        <f t="shared" si="0"/>
        <v>170</v>
      </c>
      <c r="F31" s="3" t="s">
        <v>52</v>
      </c>
      <c r="G31" s="3" t="s">
        <v>11</v>
      </c>
      <c r="H31" s="3" t="s">
        <v>107</v>
      </c>
      <c r="I31">
        <v>10</v>
      </c>
      <c r="J31" s="99">
        <f>40</f>
        <v>40</v>
      </c>
    </row>
    <row r="32" spans="1:10" x14ac:dyDescent="0.35">
      <c r="A32" s="17" t="s">
        <v>53</v>
      </c>
      <c r="B32" s="8" t="s">
        <v>54</v>
      </c>
      <c r="C32" s="2">
        <f t="shared" si="2"/>
        <v>210</v>
      </c>
      <c r="D32" s="99">
        <v>210</v>
      </c>
      <c r="E32" s="2">
        <f t="shared" si="0"/>
        <v>210</v>
      </c>
      <c r="F32" s="3" t="s">
        <v>14</v>
      </c>
      <c r="G32" s="3" t="s">
        <v>11</v>
      </c>
      <c r="H32" s="3" t="s">
        <v>110</v>
      </c>
      <c r="I32">
        <v>10</v>
      </c>
      <c r="J32" s="99">
        <f>80</f>
        <v>80</v>
      </c>
    </row>
    <row r="33" spans="1:10" x14ac:dyDescent="0.35">
      <c r="A33" s="17" t="s">
        <v>51</v>
      </c>
      <c r="B33" s="9" t="s">
        <v>55</v>
      </c>
      <c r="C33" s="4">
        <f t="shared" si="2"/>
        <v>170</v>
      </c>
      <c r="D33" s="101">
        <v>170</v>
      </c>
      <c r="E33" s="4">
        <f t="shared" si="0"/>
        <v>170</v>
      </c>
      <c r="F33" s="4" t="s">
        <v>22</v>
      </c>
      <c r="G33" s="3" t="s">
        <v>11</v>
      </c>
      <c r="H33" s="5" t="s">
        <v>107</v>
      </c>
      <c r="I33">
        <v>10</v>
      </c>
      <c r="J33" s="101">
        <f>40</f>
        <v>40</v>
      </c>
    </row>
    <row r="34" spans="1:10" x14ac:dyDescent="0.35">
      <c r="A34" s="17" t="s">
        <v>56</v>
      </c>
      <c r="B34" s="8" t="s">
        <v>57</v>
      </c>
      <c r="C34" s="2">
        <f t="shared" si="2"/>
        <v>205</v>
      </c>
      <c r="D34" s="99">
        <v>205</v>
      </c>
      <c r="E34" s="2">
        <f t="shared" si="0"/>
        <v>205</v>
      </c>
      <c r="F34" s="3" t="s">
        <v>14</v>
      </c>
      <c r="G34" s="3" t="s">
        <v>11</v>
      </c>
      <c r="H34" s="3" t="s">
        <v>109</v>
      </c>
      <c r="I34">
        <v>10</v>
      </c>
      <c r="J34" s="99">
        <f>75</f>
        <v>75</v>
      </c>
    </row>
    <row r="35" spans="1:10" x14ac:dyDescent="0.35">
      <c r="A35" s="17" t="s">
        <v>24</v>
      </c>
      <c r="B35" s="8" t="s">
        <v>58</v>
      </c>
      <c r="C35" s="2">
        <f t="shared" si="2"/>
        <v>215</v>
      </c>
      <c r="D35" s="99">
        <v>215</v>
      </c>
      <c r="E35" s="2">
        <f t="shared" si="0"/>
        <v>215</v>
      </c>
      <c r="F35" s="3" t="s">
        <v>14</v>
      </c>
      <c r="G35" s="3" t="s">
        <v>11</v>
      </c>
      <c r="H35" s="5" t="s">
        <v>238</v>
      </c>
      <c r="I35">
        <v>10</v>
      </c>
      <c r="J35" s="99">
        <f>85</f>
        <v>85</v>
      </c>
    </row>
    <row r="36" spans="1:10" x14ac:dyDescent="0.35">
      <c r="A36" s="17" t="s">
        <v>18</v>
      </c>
      <c r="B36" s="8" t="s">
        <v>59</v>
      </c>
      <c r="C36" s="2">
        <f>D36</f>
        <v>280</v>
      </c>
      <c r="D36" s="99">
        <v>280</v>
      </c>
      <c r="E36" s="2">
        <f t="shared" si="0"/>
        <v>280</v>
      </c>
      <c r="F36" s="3" t="s">
        <v>14</v>
      </c>
      <c r="G36" s="3" t="s">
        <v>11</v>
      </c>
      <c r="H36" s="5" t="s">
        <v>230</v>
      </c>
      <c r="I36">
        <v>10</v>
      </c>
      <c r="J36" s="99">
        <f>150</f>
        <v>150</v>
      </c>
    </row>
    <row r="37" spans="1:10" x14ac:dyDescent="0.35">
      <c r="A37" s="17" t="s">
        <v>56</v>
      </c>
      <c r="B37" s="8" t="s">
        <v>60</v>
      </c>
      <c r="C37" s="2">
        <f t="shared" si="2"/>
        <v>205</v>
      </c>
      <c r="D37" s="99">
        <v>205</v>
      </c>
      <c r="E37" s="2">
        <f t="shared" si="0"/>
        <v>205</v>
      </c>
      <c r="F37" s="3" t="s">
        <v>14</v>
      </c>
      <c r="G37" s="3" t="s">
        <v>11</v>
      </c>
      <c r="H37" s="3" t="s">
        <v>109</v>
      </c>
      <c r="I37">
        <v>10</v>
      </c>
      <c r="J37" s="99">
        <f>75</f>
        <v>75</v>
      </c>
    </row>
    <row r="38" spans="1:10" x14ac:dyDescent="0.35">
      <c r="A38" s="17" t="s">
        <v>12</v>
      </c>
      <c r="B38" s="8" t="s">
        <v>61</v>
      </c>
      <c r="C38" s="2">
        <f t="shared" si="2"/>
        <v>195</v>
      </c>
      <c r="D38" s="99">
        <v>195</v>
      </c>
      <c r="E38" s="2">
        <f t="shared" si="0"/>
        <v>195</v>
      </c>
      <c r="F38" s="3" t="s">
        <v>62</v>
      </c>
      <c r="G38" s="3" t="s">
        <v>11</v>
      </c>
      <c r="H38" s="5" t="s">
        <v>243</v>
      </c>
      <c r="I38">
        <v>10</v>
      </c>
      <c r="J38" s="99">
        <f>85</f>
        <v>85</v>
      </c>
    </row>
    <row r="39" spans="1:10" x14ac:dyDescent="0.35">
      <c r="A39" s="17" t="s">
        <v>12</v>
      </c>
      <c r="B39" s="9" t="s">
        <v>63</v>
      </c>
      <c r="C39" s="4">
        <f t="shared" si="2"/>
        <v>125</v>
      </c>
      <c r="D39" s="101">
        <v>125</v>
      </c>
      <c r="E39" s="4">
        <f t="shared" si="0"/>
        <v>125</v>
      </c>
      <c r="F39" s="7" t="s">
        <v>64</v>
      </c>
      <c r="G39" s="3" t="s">
        <v>11</v>
      </c>
      <c r="H39" s="3" t="s">
        <v>110</v>
      </c>
      <c r="I39">
        <v>10</v>
      </c>
      <c r="J39" s="101">
        <f>70</f>
        <v>70</v>
      </c>
    </row>
    <row r="40" spans="1:10" x14ac:dyDescent="0.35">
      <c r="A40" s="17" t="s">
        <v>29</v>
      </c>
      <c r="B40" s="9" t="s">
        <v>65</v>
      </c>
      <c r="C40" s="4">
        <f t="shared" si="2"/>
        <v>170</v>
      </c>
      <c r="D40" s="101">
        <v>170</v>
      </c>
      <c r="E40" s="4">
        <f t="shared" si="0"/>
        <v>170</v>
      </c>
      <c r="F40" s="4" t="s">
        <v>22</v>
      </c>
      <c r="G40" s="3" t="s">
        <v>11</v>
      </c>
      <c r="H40" s="5" t="s">
        <v>111</v>
      </c>
      <c r="I40">
        <v>10</v>
      </c>
      <c r="J40" s="101">
        <f>40</f>
        <v>40</v>
      </c>
    </row>
    <row r="41" spans="1:10" x14ac:dyDescent="0.35">
      <c r="A41" s="17" t="s">
        <v>56</v>
      </c>
      <c r="B41" s="8" t="s">
        <v>66</v>
      </c>
      <c r="C41" s="2">
        <f t="shared" si="2"/>
        <v>205</v>
      </c>
      <c r="D41" s="99">
        <v>205</v>
      </c>
      <c r="E41" s="2">
        <f t="shared" si="0"/>
        <v>205</v>
      </c>
      <c r="F41" s="3" t="s">
        <v>14</v>
      </c>
      <c r="G41" s="3" t="s">
        <v>11</v>
      </c>
      <c r="H41" s="3" t="s">
        <v>109</v>
      </c>
      <c r="I41">
        <v>10</v>
      </c>
      <c r="J41" s="99">
        <f>75</f>
        <v>75</v>
      </c>
    </row>
    <row r="42" spans="1:10" x14ac:dyDescent="0.35">
      <c r="A42" s="17" t="s">
        <v>67</v>
      </c>
      <c r="B42" s="8" t="s">
        <v>68</v>
      </c>
      <c r="C42" s="2">
        <f t="shared" si="2"/>
        <v>215</v>
      </c>
      <c r="D42" s="99">
        <v>215</v>
      </c>
      <c r="E42" s="2">
        <f t="shared" si="0"/>
        <v>215</v>
      </c>
      <c r="F42" s="2" t="s">
        <v>10</v>
      </c>
      <c r="G42" s="3" t="s">
        <v>11</v>
      </c>
      <c r="H42" s="5" t="s">
        <v>112</v>
      </c>
      <c r="I42">
        <v>10</v>
      </c>
      <c r="J42" s="99">
        <f>85</f>
        <v>85</v>
      </c>
    </row>
    <row r="43" spans="1:10" x14ac:dyDescent="0.35">
      <c r="A43" s="17" t="s">
        <v>67</v>
      </c>
      <c r="B43" s="8" t="s">
        <v>69</v>
      </c>
      <c r="C43" s="2">
        <f t="shared" si="2"/>
        <v>215</v>
      </c>
      <c r="D43" s="99">
        <v>215</v>
      </c>
      <c r="E43" s="2">
        <f>D43</f>
        <v>215</v>
      </c>
      <c r="F43" s="2" t="s">
        <v>10</v>
      </c>
      <c r="G43" s="3" t="s">
        <v>11</v>
      </c>
      <c r="H43" s="5" t="s">
        <v>108</v>
      </c>
      <c r="I43">
        <v>10</v>
      </c>
      <c r="J43" s="99">
        <f>85</f>
        <v>85</v>
      </c>
    </row>
    <row r="44" spans="1:10" x14ac:dyDescent="0.35">
      <c r="A44" s="17" t="s">
        <v>67</v>
      </c>
      <c r="B44" s="8" t="s">
        <v>70</v>
      </c>
      <c r="C44" s="2">
        <f t="shared" si="2"/>
        <v>205</v>
      </c>
      <c r="D44" s="99">
        <v>205</v>
      </c>
      <c r="E44" s="2">
        <f t="shared" si="0"/>
        <v>205</v>
      </c>
      <c r="F44" s="2" t="s">
        <v>14</v>
      </c>
      <c r="G44" s="3" t="s">
        <v>11</v>
      </c>
      <c r="H44" s="5" t="s">
        <v>148</v>
      </c>
      <c r="I44">
        <v>10</v>
      </c>
      <c r="J44" s="99">
        <f>75</f>
        <v>75</v>
      </c>
    </row>
    <row r="45" spans="1:10" x14ac:dyDescent="0.35">
      <c r="A45" s="17" t="s">
        <v>29</v>
      </c>
      <c r="B45" s="9" t="s">
        <v>71</v>
      </c>
      <c r="C45" s="4">
        <f t="shared" si="2"/>
        <v>170</v>
      </c>
      <c r="D45" s="101">
        <v>170</v>
      </c>
      <c r="E45" s="4">
        <f t="shared" si="0"/>
        <v>170</v>
      </c>
      <c r="F45" s="7" t="s">
        <v>94</v>
      </c>
      <c r="G45" s="3" t="s">
        <v>11</v>
      </c>
      <c r="H45" s="2" t="s">
        <v>102</v>
      </c>
      <c r="I45">
        <v>10</v>
      </c>
      <c r="J45" s="101">
        <f>40</f>
        <v>40</v>
      </c>
    </row>
    <row r="46" spans="1:10" x14ac:dyDescent="0.35">
      <c r="A46" s="17" t="s">
        <v>48</v>
      </c>
      <c r="B46" s="8" t="s">
        <v>72</v>
      </c>
      <c r="C46" s="2">
        <f t="shared" si="2"/>
        <v>210</v>
      </c>
      <c r="D46" s="99">
        <v>210</v>
      </c>
      <c r="E46" s="2">
        <f t="shared" si="0"/>
        <v>210</v>
      </c>
      <c r="F46" s="2" t="s">
        <v>10</v>
      </c>
      <c r="G46" s="3" t="s">
        <v>11</v>
      </c>
      <c r="H46" s="3" t="s">
        <v>108</v>
      </c>
      <c r="I46">
        <v>10</v>
      </c>
      <c r="J46" s="99">
        <f>80</f>
        <v>80</v>
      </c>
    </row>
    <row r="47" spans="1:10" x14ac:dyDescent="0.35">
      <c r="A47" s="17" t="s">
        <v>29</v>
      </c>
      <c r="B47" s="9" t="s">
        <v>73</v>
      </c>
      <c r="C47" s="4">
        <f t="shared" si="2"/>
        <v>170</v>
      </c>
      <c r="D47" s="101">
        <v>170</v>
      </c>
      <c r="E47" s="4">
        <f t="shared" si="0"/>
        <v>170</v>
      </c>
      <c r="F47" s="4" t="s">
        <v>22</v>
      </c>
      <c r="G47" s="3" t="s">
        <v>11</v>
      </c>
      <c r="H47" s="3" t="s">
        <v>105</v>
      </c>
      <c r="I47">
        <v>10</v>
      </c>
      <c r="J47" s="101">
        <f>40</f>
        <v>40</v>
      </c>
    </row>
    <row r="48" spans="1:10" x14ac:dyDescent="0.35">
      <c r="A48" s="17" t="s">
        <v>29</v>
      </c>
      <c r="B48" s="8" t="s">
        <v>74</v>
      </c>
      <c r="C48" s="2">
        <f t="shared" si="2"/>
        <v>190</v>
      </c>
      <c r="D48" s="99">
        <v>190</v>
      </c>
      <c r="E48" s="2">
        <f t="shared" si="0"/>
        <v>190</v>
      </c>
      <c r="F48" s="3" t="s">
        <v>117</v>
      </c>
      <c r="G48" s="3" t="s">
        <v>11</v>
      </c>
      <c r="H48" s="5" t="s">
        <v>172</v>
      </c>
      <c r="I48">
        <v>10</v>
      </c>
      <c r="J48" s="99">
        <f>60</f>
        <v>60</v>
      </c>
    </row>
    <row r="49" spans="1:10" x14ac:dyDescent="0.35">
      <c r="A49" s="17" t="s">
        <v>29</v>
      </c>
      <c r="B49" s="9" t="s">
        <v>75</v>
      </c>
      <c r="C49" s="4">
        <f t="shared" si="2"/>
        <v>170</v>
      </c>
      <c r="D49" s="101">
        <v>170</v>
      </c>
      <c r="E49" s="4">
        <f t="shared" si="0"/>
        <v>170</v>
      </c>
      <c r="F49" s="4" t="s">
        <v>22</v>
      </c>
      <c r="G49" s="3" t="s">
        <v>11</v>
      </c>
      <c r="H49" s="2" t="s">
        <v>113</v>
      </c>
      <c r="I49">
        <v>10</v>
      </c>
      <c r="J49" s="101">
        <f>40</f>
        <v>40</v>
      </c>
    </row>
    <row r="50" spans="1:10" x14ac:dyDescent="0.35">
      <c r="A50" s="17" t="s">
        <v>29</v>
      </c>
      <c r="B50" s="8" t="s">
        <v>76</v>
      </c>
      <c r="C50" s="2">
        <f t="shared" si="2"/>
        <v>185</v>
      </c>
      <c r="D50" s="99">
        <v>185</v>
      </c>
      <c r="E50" s="2">
        <f t="shared" si="0"/>
        <v>185</v>
      </c>
      <c r="F50" s="3" t="s">
        <v>117</v>
      </c>
      <c r="G50" s="3" t="s">
        <v>11</v>
      </c>
      <c r="H50" s="5" t="s">
        <v>172</v>
      </c>
      <c r="I50">
        <v>10</v>
      </c>
      <c r="J50" s="99">
        <f>55</f>
        <v>55</v>
      </c>
    </row>
    <row r="51" spans="1:10" ht="26" x14ac:dyDescent="0.35">
      <c r="A51" s="17" t="s">
        <v>77</v>
      </c>
      <c r="B51" s="20" t="s">
        <v>78</v>
      </c>
      <c r="C51" s="99">
        <f t="shared" si="2"/>
        <v>205</v>
      </c>
      <c r="D51" s="99">
        <v>205</v>
      </c>
      <c r="E51" s="99">
        <f t="shared" si="0"/>
        <v>205</v>
      </c>
      <c r="F51" s="2" t="s">
        <v>10</v>
      </c>
      <c r="G51" s="3" t="s">
        <v>11</v>
      </c>
      <c r="H51" s="5" t="s">
        <v>108</v>
      </c>
      <c r="I51">
        <v>10</v>
      </c>
      <c r="J51" s="99">
        <f>75</f>
        <v>75</v>
      </c>
    </row>
    <row r="52" spans="1:10" x14ac:dyDescent="0.35">
      <c r="A52" s="17" t="s">
        <v>79</v>
      </c>
      <c r="B52" s="9" t="s">
        <v>80</v>
      </c>
      <c r="C52" s="4">
        <f t="shared" si="2"/>
        <v>185</v>
      </c>
      <c r="D52" s="101">
        <v>185</v>
      </c>
      <c r="E52" s="4">
        <f t="shared" si="0"/>
        <v>185</v>
      </c>
      <c r="F52" s="7" t="s">
        <v>22</v>
      </c>
      <c r="G52" s="3" t="s">
        <v>11</v>
      </c>
      <c r="H52" s="3" t="s">
        <v>114</v>
      </c>
      <c r="I52">
        <v>10</v>
      </c>
      <c r="J52" s="101">
        <f>55</f>
        <v>55</v>
      </c>
    </row>
    <row r="53" spans="1:10" x14ac:dyDescent="0.35">
      <c r="A53" s="17" t="s">
        <v>48</v>
      </c>
      <c r="B53" s="8" t="s">
        <v>81</v>
      </c>
      <c r="C53" s="2">
        <f t="shared" si="2"/>
        <v>210</v>
      </c>
      <c r="D53" s="99">
        <v>210</v>
      </c>
      <c r="E53" s="2">
        <f t="shared" si="0"/>
        <v>210</v>
      </c>
      <c r="F53" s="2" t="s">
        <v>10</v>
      </c>
      <c r="G53" s="3" t="s">
        <v>11</v>
      </c>
      <c r="H53" s="3" t="s">
        <v>108</v>
      </c>
      <c r="I53">
        <v>10</v>
      </c>
      <c r="J53" s="99">
        <f>80</f>
        <v>80</v>
      </c>
    </row>
    <row r="54" spans="1:10" x14ac:dyDescent="0.35">
      <c r="A54" s="17" t="s">
        <v>18</v>
      </c>
      <c r="B54" s="8" t="s">
        <v>82</v>
      </c>
      <c r="C54" s="2">
        <f>D54</f>
        <v>280</v>
      </c>
      <c r="D54" s="99">
        <v>280</v>
      </c>
      <c r="E54" s="2">
        <f t="shared" si="0"/>
        <v>280</v>
      </c>
      <c r="F54" s="3" t="s">
        <v>14</v>
      </c>
      <c r="G54" s="3" t="s">
        <v>11</v>
      </c>
      <c r="H54" s="3" t="s">
        <v>115</v>
      </c>
      <c r="I54">
        <v>10</v>
      </c>
      <c r="J54" s="99">
        <f>150</f>
        <v>150</v>
      </c>
    </row>
    <row r="55" spans="1:10" x14ac:dyDescent="0.35">
      <c r="A55" s="17" t="s">
        <v>56</v>
      </c>
      <c r="B55" s="8" t="s">
        <v>120</v>
      </c>
      <c r="C55" s="2">
        <f t="shared" si="2"/>
        <v>205</v>
      </c>
      <c r="D55" s="99">
        <v>205</v>
      </c>
      <c r="E55" s="2">
        <f t="shared" si="0"/>
        <v>205</v>
      </c>
      <c r="F55" s="3" t="s">
        <v>14</v>
      </c>
      <c r="G55" s="3" t="s">
        <v>11</v>
      </c>
      <c r="H55" s="3" t="s">
        <v>106</v>
      </c>
      <c r="I55">
        <v>10</v>
      </c>
      <c r="J55" s="99">
        <f>75</f>
        <v>75</v>
      </c>
    </row>
    <row r="56" spans="1:10" x14ac:dyDescent="0.35">
      <c r="A56" s="17" t="s">
        <v>12</v>
      </c>
      <c r="B56" s="8" t="s">
        <v>83</v>
      </c>
      <c r="C56" s="2">
        <f t="shared" si="2"/>
        <v>220</v>
      </c>
      <c r="D56" s="99">
        <v>220</v>
      </c>
      <c r="E56" s="2">
        <f t="shared" si="0"/>
        <v>220</v>
      </c>
      <c r="F56" s="3" t="s">
        <v>10</v>
      </c>
      <c r="G56" s="3" t="s">
        <v>11</v>
      </c>
      <c r="H56" s="5" t="s">
        <v>240</v>
      </c>
      <c r="I56">
        <v>10</v>
      </c>
      <c r="J56" s="99">
        <f>110</f>
        <v>110</v>
      </c>
    </row>
    <row r="57" spans="1:10" x14ac:dyDescent="0.35">
      <c r="A57" s="17" t="s">
        <v>29</v>
      </c>
      <c r="B57" s="9" t="s">
        <v>84</v>
      </c>
      <c r="C57" s="4">
        <f t="shared" si="2"/>
        <v>170</v>
      </c>
      <c r="D57" s="101">
        <v>170</v>
      </c>
      <c r="E57" s="4">
        <f t="shared" si="0"/>
        <v>170</v>
      </c>
      <c r="F57" s="4" t="s">
        <v>85</v>
      </c>
      <c r="G57" s="3" t="s">
        <v>11</v>
      </c>
      <c r="H57" s="2" t="s">
        <v>107</v>
      </c>
      <c r="I57">
        <v>10</v>
      </c>
      <c r="J57" s="101">
        <f>40</f>
        <v>40</v>
      </c>
    </row>
    <row r="58" spans="1:10" x14ac:dyDescent="0.35">
      <c r="A58" s="17" t="s">
        <v>29</v>
      </c>
      <c r="B58" s="8" t="s">
        <v>86</v>
      </c>
      <c r="C58" s="2">
        <f t="shared" si="2"/>
        <v>190</v>
      </c>
      <c r="D58" s="99">
        <v>190</v>
      </c>
      <c r="E58" s="2">
        <f t="shared" si="0"/>
        <v>190</v>
      </c>
      <c r="F58" s="2" t="s">
        <v>17</v>
      </c>
      <c r="G58" s="3" t="s">
        <v>11</v>
      </c>
      <c r="H58" s="5" t="s">
        <v>172</v>
      </c>
      <c r="I58">
        <v>10</v>
      </c>
      <c r="J58" s="99">
        <f>60</f>
        <v>60</v>
      </c>
    </row>
    <row r="59" spans="1:10" x14ac:dyDescent="0.35">
      <c r="A59" s="17" t="s">
        <v>29</v>
      </c>
      <c r="B59" s="9" t="s">
        <v>87</v>
      </c>
      <c r="C59" s="4">
        <f t="shared" si="2"/>
        <v>170</v>
      </c>
      <c r="D59" s="101">
        <v>170</v>
      </c>
      <c r="E59" s="4">
        <f t="shared" si="0"/>
        <v>170</v>
      </c>
      <c r="F59" s="7" t="s">
        <v>64</v>
      </c>
      <c r="G59" s="3" t="s">
        <v>11</v>
      </c>
      <c r="H59" s="2" t="s">
        <v>92</v>
      </c>
      <c r="I59">
        <v>10</v>
      </c>
      <c r="J59" s="101">
        <f>40</f>
        <v>40</v>
      </c>
    </row>
    <row r="60" spans="1:10" x14ac:dyDescent="0.35">
      <c r="A60" s="17" t="s">
        <v>56</v>
      </c>
      <c r="B60" s="8" t="s">
        <v>88</v>
      </c>
      <c r="C60" s="2">
        <f t="shared" si="2"/>
        <v>205</v>
      </c>
      <c r="D60" s="99">
        <v>205</v>
      </c>
      <c r="E60" s="2">
        <f t="shared" si="0"/>
        <v>205</v>
      </c>
      <c r="F60" s="3" t="s">
        <v>14</v>
      </c>
      <c r="G60" s="3" t="s">
        <v>11</v>
      </c>
      <c r="H60" s="3" t="s">
        <v>106</v>
      </c>
      <c r="I60">
        <v>10</v>
      </c>
      <c r="J60" s="99">
        <f>75</f>
        <v>75</v>
      </c>
    </row>
    <row r="61" spans="1:10" x14ac:dyDescent="0.35">
      <c r="A61" s="17" t="s">
        <v>29</v>
      </c>
      <c r="B61" s="8" t="s">
        <v>89</v>
      </c>
      <c r="C61" s="2">
        <f>D61</f>
        <v>190</v>
      </c>
      <c r="D61" s="99">
        <v>190</v>
      </c>
      <c r="E61" s="2">
        <f t="shared" si="0"/>
        <v>190</v>
      </c>
      <c r="F61" s="3" t="s">
        <v>117</v>
      </c>
      <c r="G61" s="3" t="s">
        <v>11</v>
      </c>
      <c r="H61" s="5" t="s">
        <v>172</v>
      </c>
      <c r="I61">
        <v>10</v>
      </c>
      <c r="J61" s="99">
        <f>60</f>
        <v>60</v>
      </c>
    </row>
    <row r="62" spans="1:10" x14ac:dyDescent="0.35">
      <c r="A62" s="17" t="s">
        <v>29</v>
      </c>
      <c r="B62" s="8" t="s">
        <v>90</v>
      </c>
      <c r="C62" s="2">
        <f>D62</f>
        <v>190</v>
      </c>
      <c r="D62" s="99">
        <v>190</v>
      </c>
      <c r="E62" s="2">
        <f t="shared" si="0"/>
        <v>190</v>
      </c>
      <c r="F62" s="3" t="s">
        <v>117</v>
      </c>
      <c r="G62" s="3" t="s">
        <v>11</v>
      </c>
      <c r="H62" s="5" t="s">
        <v>172</v>
      </c>
      <c r="I62">
        <v>10</v>
      </c>
      <c r="J62" s="99">
        <f>60</f>
        <v>60</v>
      </c>
    </row>
    <row r="63" spans="1:10" x14ac:dyDescent="0.35">
      <c r="A63" s="33"/>
      <c r="B63" s="34"/>
      <c r="C63" s="34"/>
      <c r="D63" s="35"/>
      <c r="E63" s="35"/>
      <c r="F63" s="12"/>
      <c r="G63" s="12"/>
      <c r="H63" t="s">
        <v>91</v>
      </c>
    </row>
    <row r="64" spans="1:10" x14ac:dyDescent="0.35">
      <c r="A64" s="25"/>
      <c r="B64" s="26"/>
      <c r="C64" s="26"/>
      <c r="D64" s="10"/>
      <c r="E64" s="10"/>
      <c r="F64" s="12"/>
      <c r="G64" s="12"/>
    </row>
    <row r="65" spans="1:8" x14ac:dyDescent="0.35">
      <c r="A65" s="36"/>
      <c r="B65" s="27"/>
      <c r="C65" s="27"/>
      <c r="D65" s="27"/>
      <c r="E65" s="27"/>
      <c r="F65" s="27"/>
      <c r="G65" s="27"/>
    </row>
    <row r="66" spans="1:8" x14ac:dyDescent="0.35">
      <c r="A66" s="37"/>
      <c r="B66" s="34"/>
      <c r="C66" s="34"/>
      <c r="D66" s="10"/>
      <c r="E66" s="10"/>
      <c r="F66" s="11"/>
      <c r="G66" s="12"/>
    </row>
    <row r="67" spans="1:8" x14ac:dyDescent="0.35">
      <c r="A67" s="15"/>
      <c r="B67" s="14"/>
      <c r="C67" s="14"/>
      <c r="D67" s="13"/>
      <c r="E67" s="13"/>
      <c r="F67" s="13"/>
      <c r="G67" s="29"/>
    </row>
    <row r="68" spans="1:8" x14ac:dyDescent="0.35">
      <c r="A68" s="15"/>
      <c r="B68" s="14"/>
      <c r="C68" s="14"/>
      <c r="D68" s="13"/>
      <c r="E68" s="13"/>
      <c r="F68" s="13"/>
      <c r="G68" s="29"/>
      <c r="H68" s="28"/>
    </row>
    <row r="69" spans="1:8" x14ac:dyDescent="0.35">
      <c r="A69" s="15"/>
      <c r="B69" s="14"/>
      <c r="C69" s="14"/>
      <c r="D69" s="13"/>
      <c r="E69" s="13"/>
      <c r="F69" s="13"/>
      <c r="G69" s="29"/>
      <c r="H69" s="28"/>
    </row>
    <row r="70" spans="1:8" x14ac:dyDescent="0.35">
      <c r="A70" s="15"/>
      <c r="B70" s="14"/>
      <c r="C70" s="14"/>
      <c r="D70" s="13"/>
      <c r="E70" s="13"/>
      <c r="F70" s="13"/>
      <c r="G70" s="29"/>
      <c r="H70" s="28"/>
    </row>
    <row r="71" spans="1:8" x14ac:dyDescent="0.35">
      <c r="A71" s="15"/>
      <c r="B71" s="14"/>
      <c r="C71" s="14"/>
      <c r="D71" s="13"/>
      <c r="E71" s="13"/>
      <c r="F71" s="13"/>
      <c r="G71" s="29"/>
      <c r="H71" s="28"/>
    </row>
    <row r="72" spans="1:8" x14ac:dyDescent="0.35">
      <c r="B72" s="23"/>
      <c r="C72" s="23"/>
      <c r="F72" s="27"/>
      <c r="G72" s="27"/>
    </row>
    <row r="73" spans="1:8" x14ac:dyDescent="0.35">
      <c r="A73" s="127"/>
      <c r="B73" s="23"/>
      <c r="C73" s="23"/>
      <c r="D73" s="58"/>
      <c r="E73" s="58"/>
      <c r="F73" s="27"/>
      <c r="G73" s="27"/>
    </row>
    <row r="74" spans="1:8" x14ac:dyDescent="0.35">
      <c r="A74" s="128"/>
      <c r="B74" s="23"/>
      <c r="C74" s="23"/>
      <c r="D74" s="58"/>
      <c r="E74" s="58"/>
    </row>
    <row r="75" spans="1:8" x14ac:dyDescent="0.35">
      <c r="A75" s="128"/>
      <c r="B75" s="23"/>
      <c r="C75" s="23"/>
      <c r="D75" s="58"/>
      <c r="E75" s="58"/>
    </row>
    <row r="76" spans="1:8" x14ac:dyDescent="0.35">
      <c r="A76" s="128"/>
      <c r="B76" s="58"/>
      <c r="C76" s="58"/>
      <c r="D76" s="58"/>
      <c r="E76" s="58"/>
    </row>
    <row r="77" spans="1:8" x14ac:dyDescent="0.35">
      <c r="A77" s="128"/>
      <c r="B77" s="58"/>
      <c r="C77" s="58"/>
      <c r="D77" s="58"/>
      <c r="E77" s="58"/>
    </row>
    <row r="78" spans="1:8" x14ac:dyDescent="0.35">
      <c r="A78" s="127"/>
      <c r="B78" s="58"/>
      <c r="C78" s="58"/>
      <c r="D78" s="58"/>
      <c r="E78" s="58"/>
    </row>
    <row r="79" spans="1:8" x14ac:dyDescent="0.35">
      <c r="A79" s="129"/>
      <c r="B79" s="130"/>
      <c r="C79" s="130"/>
      <c r="D79" s="130"/>
      <c r="E79" s="130"/>
      <c r="F79" s="27"/>
      <c r="G79" s="27"/>
    </row>
  </sheetData>
  <autoFilter ref="A6:H64" xr:uid="{00000000-0009-0000-0000-000000000000}"/>
  <mergeCells count="1">
    <mergeCell ref="A5:H5"/>
  </mergeCells>
  <pageMargins left="0" right="0" top="0" bottom="0" header="0.31496062992125984" footer="0.31496062992125984"/>
  <pageSetup paperSize="9" scale="8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L54"/>
  <sheetViews>
    <sheetView workbookViewId="0">
      <selection activeCell="A42" sqref="A42"/>
    </sheetView>
  </sheetViews>
  <sheetFormatPr baseColWidth="10" defaultRowHeight="14.5" x14ac:dyDescent="0.35"/>
  <cols>
    <col min="1" max="1" width="14.54296875" customWidth="1"/>
    <col min="2" max="2" width="17.81640625" bestFit="1" customWidth="1"/>
    <col min="3" max="3" width="14.26953125" customWidth="1"/>
    <col min="4" max="4" width="22.7265625" bestFit="1" customWidth="1"/>
    <col min="5" max="5" width="23.7265625" bestFit="1" customWidth="1"/>
    <col min="6" max="6" width="25.1796875" bestFit="1" customWidth="1"/>
    <col min="7" max="7" width="16.7265625" bestFit="1" customWidth="1"/>
    <col min="8" max="8" width="14.1796875" customWidth="1"/>
    <col min="9" max="9" width="11.453125" style="40" customWidth="1"/>
    <col min="10" max="10" width="9.54296875" customWidth="1"/>
  </cols>
  <sheetData>
    <row r="8" spans="1:9" ht="15" customHeight="1" x14ac:dyDescent="0.35">
      <c r="A8" s="38"/>
      <c r="B8" s="38"/>
      <c r="C8" s="38"/>
      <c r="D8" s="38"/>
      <c r="E8" s="38"/>
      <c r="F8" s="38"/>
      <c r="G8" s="38"/>
      <c r="H8" s="38"/>
    </row>
    <row r="9" spans="1:9" ht="15" customHeight="1" x14ac:dyDescent="0.35">
      <c r="A9" s="38"/>
      <c r="B9" s="38"/>
      <c r="C9" s="38"/>
      <c r="D9" s="38"/>
      <c r="E9" s="38"/>
      <c r="F9" s="38"/>
      <c r="G9" s="38"/>
      <c r="H9" s="38"/>
    </row>
    <row r="10" spans="1:9" ht="15" customHeight="1" x14ac:dyDescent="0.35">
      <c r="A10" s="38"/>
      <c r="B10" s="38"/>
      <c r="C10" s="38"/>
      <c r="D10" s="38"/>
      <c r="E10" s="38"/>
      <c r="F10" s="38"/>
      <c r="G10" s="38"/>
      <c r="H10" s="38"/>
    </row>
    <row r="11" spans="1:9" ht="15" customHeight="1" x14ac:dyDescent="0.35">
      <c r="A11" s="38"/>
      <c r="B11" s="38"/>
      <c r="C11" s="38"/>
      <c r="D11" s="38"/>
      <c r="E11" s="38"/>
      <c r="F11" s="38"/>
      <c r="G11" s="38"/>
      <c r="H11" s="38"/>
    </row>
    <row r="12" spans="1:9" ht="15" customHeight="1" x14ac:dyDescent="0.35">
      <c r="A12" s="38"/>
      <c r="B12" s="38"/>
      <c r="C12" s="38"/>
      <c r="D12" s="38"/>
      <c r="E12" s="38"/>
      <c r="F12" s="38"/>
      <c r="G12" s="38"/>
      <c r="H12" s="38"/>
    </row>
    <row r="13" spans="1:9" ht="19.5" x14ac:dyDescent="0.35">
      <c r="A13" s="38"/>
      <c r="B13" s="38"/>
      <c r="C13" s="38"/>
      <c r="D13" s="38"/>
      <c r="E13" s="38"/>
      <c r="F13" s="38"/>
      <c r="G13" s="38"/>
      <c r="H13" s="38"/>
    </row>
    <row r="14" spans="1:9" s="41" customFormat="1" ht="30.5" x14ac:dyDescent="0.35">
      <c r="A14" s="133" t="s">
        <v>121</v>
      </c>
      <c r="B14" s="132"/>
      <c r="C14" s="132"/>
      <c r="D14" s="132"/>
      <c r="E14" s="132"/>
      <c r="F14" s="132"/>
      <c r="G14" s="132"/>
      <c r="H14" s="132"/>
      <c r="I14" s="42"/>
    </row>
    <row r="15" spans="1:9" s="41" customFormat="1" x14ac:dyDescent="0.35">
      <c r="A15" s="121" t="s">
        <v>1</v>
      </c>
      <c r="B15" s="122" t="s">
        <v>2</v>
      </c>
      <c r="C15" s="123" t="s">
        <v>4</v>
      </c>
      <c r="D15" s="123" t="s">
        <v>95</v>
      </c>
      <c r="E15" s="123" t="s">
        <v>3</v>
      </c>
      <c r="F15" s="121" t="s">
        <v>5</v>
      </c>
      <c r="G15" s="121" t="s">
        <v>6</v>
      </c>
      <c r="H15" s="116" t="s">
        <v>7</v>
      </c>
      <c r="I15" s="42"/>
    </row>
    <row r="16" spans="1:9" x14ac:dyDescent="0.35">
      <c r="A16" s="43" t="s">
        <v>122</v>
      </c>
      <c r="B16" s="44" t="s">
        <v>123</v>
      </c>
      <c r="C16" s="45">
        <f>D16</f>
        <v>120</v>
      </c>
      <c r="D16" s="45">
        <v>120</v>
      </c>
      <c r="E16" s="45">
        <f>D16</f>
        <v>120</v>
      </c>
      <c r="F16" s="46" t="s">
        <v>124</v>
      </c>
      <c r="G16" s="46" t="s">
        <v>138</v>
      </c>
      <c r="H16" s="46" t="s">
        <v>245</v>
      </c>
    </row>
    <row r="17" spans="1:10" x14ac:dyDescent="0.35">
      <c r="A17" s="43" t="s">
        <v>126</v>
      </c>
      <c r="B17" s="44" t="s">
        <v>127</v>
      </c>
      <c r="C17" s="47">
        <f>D17</f>
        <v>80</v>
      </c>
      <c r="D17" s="47">
        <v>80</v>
      </c>
      <c r="E17" s="47">
        <f>D17</f>
        <v>80</v>
      </c>
      <c r="F17" s="46" t="s">
        <v>128</v>
      </c>
      <c r="G17" s="46" t="s">
        <v>11</v>
      </c>
      <c r="H17" s="46" t="s">
        <v>109</v>
      </c>
      <c r="I17"/>
    </row>
    <row r="18" spans="1:10" x14ac:dyDescent="0.35">
      <c r="A18" s="43" t="s">
        <v>129</v>
      </c>
      <c r="B18" s="49" t="s">
        <v>130</v>
      </c>
      <c r="C18" s="50">
        <f>D18</f>
        <v>65</v>
      </c>
      <c r="D18" s="50">
        <v>65</v>
      </c>
      <c r="E18" s="50">
        <f t="shared" ref="E18:E26" si="0">D18</f>
        <v>65</v>
      </c>
      <c r="F18" s="51" t="s">
        <v>131</v>
      </c>
      <c r="G18" s="46" t="s">
        <v>11</v>
      </c>
      <c r="H18" s="46" t="s">
        <v>132</v>
      </c>
      <c r="I18"/>
    </row>
    <row r="19" spans="1:10" x14ac:dyDescent="0.35">
      <c r="A19" s="43" t="s">
        <v>126</v>
      </c>
      <c r="B19" s="49" t="s">
        <v>133</v>
      </c>
      <c r="C19" s="50">
        <f t="shared" ref="C19:C20" si="1">D19</f>
        <v>70</v>
      </c>
      <c r="D19" s="50">
        <v>70</v>
      </c>
      <c r="E19" s="50">
        <f t="shared" si="0"/>
        <v>70</v>
      </c>
      <c r="F19" s="51" t="s">
        <v>134</v>
      </c>
      <c r="G19" s="46" t="s">
        <v>11</v>
      </c>
      <c r="H19" s="46" t="s">
        <v>104</v>
      </c>
      <c r="I19"/>
    </row>
    <row r="20" spans="1:10" x14ac:dyDescent="0.35">
      <c r="A20" s="43" t="s">
        <v>126</v>
      </c>
      <c r="B20" s="44" t="s">
        <v>136</v>
      </c>
      <c r="C20" s="47">
        <f t="shared" si="1"/>
        <v>70</v>
      </c>
      <c r="D20" s="47">
        <v>70</v>
      </c>
      <c r="E20" s="47">
        <f t="shared" si="0"/>
        <v>70</v>
      </c>
      <c r="F20" s="46" t="s">
        <v>128</v>
      </c>
      <c r="G20" s="46" t="s">
        <v>11</v>
      </c>
      <c r="H20" s="46" t="s">
        <v>249</v>
      </c>
      <c r="I20"/>
    </row>
    <row r="21" spans="1:10" x14ac:dyDescent="0.35">
      <c r="A21" s="43" t="s">
        <v>137</v>
      </c>
      <c r="B21" s="44" t="s">
        <v>244</v>
      </c>
      <c r="C21" s="45">
        <f t="shared" ref="C21:C31" si="2">D21</f>
        <v>120</v>
      </c>
      <c r="D21" s="103">
        <v>120</v>
      </c>
      <c r="E21" s="45">
        <f t="shared" si="0"/>
        <v>120</v>
      </c>
      <c r="F21" s="46" t="s">
        <v>124</v>
      </c>
      <c r="G21" s="46" t="s">
        <v>138</v>
      </c>
      <c r="H21" s="46" t="s">
        <v>246</v>
      </c>
    </row>
    <row r="22" spans="1:10" x14ac:dyDescent="0.35">
      <c r="A22" s="17" t="s">
        <v>228</v>
      </c>
      <c r="B22" s="8" t="s">
        <v>39</v>
      </c>
      <c r="C22" s="2">
        <f t="shared" si="2"/>
        <v>170</v>
      </c>
      <c r="D22" s="45">
        <v>170</v>
      </c>
      <c r="E22" s="45">
        <f>D22</f>
        <v>170</v>
      </c>
      <c r="F22" s="2" t="s">
        <v>147</v>
      </c>
      <c r="G22" s="3" t="s">
        <v>11</v>
      </c>
      <c r="H22" s="3" t="s">
        <v>240</v>
      </c>
      <c r="I22" s="98"/>
      <c r="J22" s="95"/>
    </row>
    <row r="23" spans="1:10" x14ac:dyDescent="0.35">
      <c r="A23" s="43" t="s">
        <v>139</v>
      </c>
      <c r="B23" s="44" t="s">
        <v>140</v>
      </c>
      <c r="C23" s="45">
        <f t="shared" si="2"/>
        <v>90</v>
      </c>
      <c r="D23" s="45">
        <v>90</v>
      </c>
      <c r="E23" s="45">
        <f t="shared" si="0"/>
        <v>90</v>
      </c>
      <c r="F23" s="46" t="s">
        <v>141</v>
      </c>
      <c r="G23" s="46" t="s">
        <v>11</v>
      </c>
      <c r="H23" s="46" t="s">
        <v>241</v>
      </c>
    </row>
    <row r="24" spans="1:10" x14ac:dyDescent="0.35">
      <c r="A24" s="43" t="s">
        <v>142</v>
      </c>
      <c r="B24" s="49" t="s">
        <v>143</v>
      </c>
      <c r="C24" s="52">
        <f t="shared" si="2"/>
        <v>70</v>
      </c>
      <c r="D24" s="52">
        <v>70</v>
      </c>
      <c r="E24" s="50">
        <f t="shared" si="0"/>
        <v>70</v>
      </c>
      <c r="F24" s="51" t="s">
        <v>144</v>
      </c>
      <c r="G24" s="46" t="s">
        <v>11</v>
      </c>
      <c r="H24" s="46" t="s">
        <v>111</v>
      </c>
    </row>
    <row r="25" spans="1:10" x14ac:dyDescent="0.35">
      <c r="A25" s="43" t="s">
        <v>145</v>
      </c>
      <c r="B25" s="44" t="s">
        <v>146</v>
      </c>
      <c r="C25" s="45">
        <f t="shared" si="2"/>
        <v>110</v>
      </c>
      <c r="D25" s="45">
        <v>110</v>
      </c>
      <c r="E25" s="45">
        <f t="shared" si="0"/>
        <v>110</v>
      </c>
      <c r="F25" s="2" t="s">
        <v>147</v>
      </c>
      <c r="G25" s="46" t="s">
        <v>11</v>
      </c>
      <c r="H25" s="46" t="s">
        <v>148</v>
      </c>
    </row>
    <row r="26" spans="1:10" x14ac:dyDescent="0.35">
      <c r="A26" s="43" t="s">
        <v>149</v>
      </c>
      <c r="B26" s="49" t="s">
        <v>150</v>
      </c>
      <c r="C26" s="50">
        <f t="shared" si="2"/>
        <v>65</v>
      </c>
      <c r="D26" s="50">
        <v>65</v>
      </c>
      <c r="E26" s="50">
        <f t="shared" si="0"/>
        <v>65</v>
      </c>
      <c r="F26" s="51" t="s">
        <v>131</v>
      </c>
      <c r="G26" s="46" t="s">
        <v>11</v>
      </c>
      <c r="H26" s="46" t="s">
        <v>151</v>
      </c>
      <c r="I26"/>
    </row>
    <row r="27" spans="1:10" x14ac:dyDescent="0.35">
      <c r="A27" s="43" t="s">
        <v>126</v>
      </c>
      <c r="B27" s="44" t="s">
        <v>152</v>
      </c>
      <c r="C27" s="47">
        <f t="shared" si="2"/>
        <v>90</v>
      </c>
      <c r="D27" s="47">
        <v>90</v>
      </c>
      <c r="E27" s="47">
        <f t="shared" ref="E27:E42" si="3">D27</f>
        <v>90</v>
      </c>
      <c r="F27" s="46" t="s">
        <v>128</v>
      </c>
      <c r="G27" s="46" t="s">
        <v>11</v>
      </c>
      <c r="H27" s="46" t="s">
        <v>92</v>
      </c>
      <c r="I27"/>
    </row>
    <row r="28" spans="1:10" x14ac:dyDescent="0.35">
      <c r="A28" s="43" t="s">
        <v>153</v>
      </c>
      <c r="B28" s="44" t="s">
        <v>154</v>
      </c>
      <c r="C28" s="48">
        <f t="shared" si="2"/>
        <v>100</v>
      </c>
      <c r="D28" s="48">
        <v>100</v>
      </c>
      <c r="E28" s="47">
        <f t="shared" si="3"/>
        <v>100</v>
      </c>
      <c r="F28" s="46" t="s">
        <v>141</v>
      </c>
      <c r="G28" s="46" t="s">
        <v>11</v>
      </c>
      <c r="H28" s="46" t="s">
        <v>242</v>
      </c>
      <c r="I28"/>
    </row>
    <row r="29" spans="1:10" x14ac:dyDescent="0.35">
      <c r="A29" s="43" t="s">
        <v>155</v>
      </c>
      <c r="B29" s="44" t="s">
        <v>156</v>
      </c>
      <c r="C29" s="48">
        <f t="shared" si="2"/>
        <v>100</v>
      </c>
      <c r="D29" s="48">
        <v>100</v>
      </c>
      <c r="E29" s="47">
        <f t="shared" si="3"/>
        <v>100</v>
      </c>
      <c r="F29" s="46" t="s">
        <v>124</v>
      </c>
      <c r="G29" s="46" t="s">
        <v>11</v>
      </c>
      <c r="H29" s="46" t="s">
        <v>125</v>
      </c>
      <c r="I29"/>
    </row>
    <row r="30" spans="1:10" x14ac:dyDescent="0.35">
      <c r="A30" s="43" t="s">
        <v>157</v>
      </c>
      <c r="B30" s="49" t="s">
        <v>158</v>
      </c>
      <c r="C30" s="50">
        <f t="shared" si="2"/>
        <v>65</v>
      </c>
      <c r="D30" s="50">
        <v>65</v>
      </c>
      <c r="E30" s="50">
        <f t="shared" si="3"/>
        <v>65</v>
      </c>
      <c r="F30" s="51" t="s">
        <v>231</v>
      </c>
      <c r="G30" s="46" t="s">
        <v>11</v>
      </c>
      <c r="H30" s="46" t="s">
        <v>159</v>
      </c>
      <c r="I30"/>
    </row>
    <row r="31" spans="1:10" x14ac:dyDescent="0.35">
      <c r="A31" s="43" t="s">
        <v>153</v>
      </c>
      <c r="B31" s="44" t="s">
        <v>160</v>
      </c>
      <c r="C31" s="48">
        <f t="shared" si="2"/>
        <v>100</v>
      </c>
      <c r="D31" s="48">
        <v>100</v>
      </c>
      <c r="E31" s="47">
        <f t="shared" si="3"/>
        <v>100</v>
      </c>
      <c r="F31" s="46" t="s">
        <v>124</v>
      </c>
      <c r="G31" s="46" t="s">
        <v>11</v>
      </c>
      <c r="H31" s="46" t="s">
        <v>161</v>
      </c>
      <c r="I31"/>
    </row>
    <row r="32" spans="1:10" x14ac:dyDescent="0.35">
      <c r="A32" s="43" t="s">
        <v>126</v>
      </c>
      <c r="B32" s="49" t="s">
        <v>162</v>
      </c>
      <c r="C32" s="50">
        <f t="shared" ref="C32" si="4">D32</f>
        <v>75</v>
      </c>
      <c r="D32" s="50">
        <v>75</v>
      </c>
      <c r="E32" s="50">
        <f t="shared" si="3"/>
        <v>75</v>
      </c>
      <c r="F32" s="51" t="s">
        <v>134</v>
      </c>
      <c r="G32" s="46" t="s">
        <v>11</v>
      </c>
      <c r="H32" s="46" t="s">
        <v>135</v>
      </c>
      <c r="I32"/>
    </row>
    <row r="33" spans="1:12" x14ac:dyDescent="0.35">
      <c r="A33" s="43" t="s">
        <v>126</v>
      </c>
      <c r="B33" s="44" t="s">
        <v>163</v>
      </c>
      <c r="C33" s="47">
        <f t="shared" ref="C33:C40" si="5">D33</f>
        <v>80</v>
      </c>
      <c r="D33" s="47">
        <v>80</v>
      </c>
      <c r="E33" s="47">
        <f t="shared" si="3"/>
        <v>80</v>
      </c>
      <c r="F33" s="46" t="s">
        <v>128</v>
      </c>
      <c r="G33" s="46" t="s">
        <v>11</v>
      </c>
      <c r="H33" s="46" t="s">
        <v>125</v>
      </c>
      <c r="I33"/>
    </row>
    <row r="34" spans="1:12" x14ac:dyDescent="0.35">
      <c r="A34" s="43" t="s">
        <v>153</v>
      </c>
      <c r="B34" s="44" t="s">
        <v>164</v>
      </c>
      <c r="C34" s="48">
        <f t="shared" si="5"/>
        <v>100</v>
      </c>
      <c r="D34" s="48">
        <v>100</v>
      </c>
      <c r="E34" s="47">
        <f t="shared" si="3"/>
        <v>100</v>
      </c>
      <c r="F34" s="46" t="s">
        <v>124</v>
      </c>
      <c r="G34" s="46" t="s">
        <v>11</v>
      </c>
      <c r="H34" s="46" t="s">
        <v>161</v>
      </c>
      <c r="I34"/>
    </row>
    <row r="35" spans="1:12" x14ac:dyDescent="0.35">
      <c r="A35" s="43" t="s">
        <v>153</v>
      </c>
      <c r="B35" s="44" t="s">
        <v>165</v>
      </c>
      <c r="C35" s="48">
        <f t="shared" si="5"/>
        <v>100</v>
      </c>
      <c r="D35" s="48">
        <v>100</v>
      </c>
      <c r="E35" s="47">
        <f t="shared" si="3"/>
        <v>100</v>
      </c>
      <c r="F35" s="46" t="s">
        <v>141</v>
      </c>
      <c r="G35" s="46" t="s">
        <v>11</v>
      </c>
      <c r="H35" s="46" t="s">
        <v>242</v>
      </c>
      <c r="I35"/>
    </row>
    <row r="36" spans="1:12" x14ac:dyDescent="0.35">
      <c r="A36" s="43" t="s">
        <v>166</v>
      </c>
      <c r="B36" s="44" t="s">
        <v>167</v>
      </c>
      <c r="C36" s="45">
        <f t="shared" si="5"/>
        <v>150</v>
      </c>
      <c r="D36" s="103">
        <v>150</v>
      </c>
      <c r="E36" s="45">
        <f t="shared" si="3"/>
        <v>150</v>
      </c>
      <c r="F36" s="46" t="s">
        <v>124</v>
      </c>
      <c r="G36" s="46" t="s">
        <v>138</v>
      </c>
      <c r="H36" s="46" t="s">
        <v>148</v>
      </c>
      <c r="I36"/>
    </row>
    <row r="37" spans="1:12" x14ac:dyDescent="0.35">
      <c r="A37" s="43" t="s">
        <v>168</v>
      </c>
      <c r="B37" s="49" t="s">
        <v>169</v>
      </c>
      <c r="C37" s="50">
        <f t="shared" si="5"/>
        <v>65</v>
      </c>
      <c r="D37" s="50">
        <v>65</v>
      </c>
      <c r="E37" s="50">
        <f t="shared" si="3"/>
        <v>65</v>
      </c>
      <c r="F37" s="51" t="s">
        <v>131</v>
      </c>
      <c r="G37" s="46" t="s">
        <v>11</v>
      </c>
      <c r="H37" s="46" t="s">
        <v>132</v>
      </c>
      <c r="I37"/>
    </row>
    <row r="38" spans="1:12" x14ac:dyDescent="0.35">
      <c r="A38" s="43" t="s">
        <v>126</v>
      </c>
      <c r="B38" s="44" t="s">
        <v>170</v>
      </c>
      <c r="C38" s="47">
        <f t="shared" si="5"/>
        <v>80</v>
      </c>
      <c r="D38" s="47">
        <v>80</v>
      </c>
      <c r="E38" s="47">
        <f t="shared" si="3"/>
        <v>80</v>
      </c>
      <c r="F38" s="46" t="s">
        <v>128</v>
      </c>
      <c r="G38" s="46" t="s">
        <v>11</v>
      </c>
      <c r="H38" s="46" t="s">
        <v>109</v>
      </c>
      <c r="I38"/>
    </row>
    <row r="39" spans="1:12" x14ac:dyDescent="0.35">
      <c r="A39" s="43" t="s">
        <v>126</v>
      </c>
      <c r="B39" s="44" t="s">
        <v>171</v>
      </c>
      <c r="C39" s="47">
        <f t="shared" si="5"/>
        <v>100</v>
      </c>
      <c r="D39" s="47">
        <v>100</v>
      </c>
      <c r="E39" s="47">
        <f t="shared" si="3"/>
        <v>100</v>
      </c>
      <c r="F39" s="46" t="s">
        <v>128</v>
      </c>
      <c r="G39" s="46" t="s">
        <v>11</v>
      </c>
      <c r="H39" s="46" t="s">
        <v>236</v>
      </c>
      <c r="I39"/>
    </row>
    <row r="40" spans="1:12" x14ac:dyDescent="0.35">
      <c r="A40" s="43" t="s">
        <v>153</v>
      </c>
      <c r="B40" s="44" t="s">
        <v>173</v>
      </c>
      <c r="C40" s="48">
        <f t="shared" si="5"/>
        <v>100</v>
      </c>
      <c r="D40" s="48">
        <v>100</v>
      </c>
      <c r="E40" s="47">
        <f t="shared" si="3"/>
        <v>100</v>
      </c>
      <c r="F40" s="46" t="s">
        <v>124</v>
      </c>
      <c r="G40" s="46" t="s">
        <v>11</v>
      </c>
      <c r="H40" s="46" t="s">
        <v>161</v>
      </c>
      <c r="I40"/>
    </row>
    <row r="41" spans="1:12" x14ac:dyDescent="0.35">
      <c r="A41" s="43" t="s">
        <v>126</v>
      </c>
      <c r="B41" s="49" t="s">
        <v>174</v>
      </c>
      <c r="C41" s="50">
        <f t="shared" ref="C41" si="6">D41</f>
        <v>70</v>
      </c>
      <c r="D41" s="50">
        <v>70</v>
      </c>
      <c r="E41" s="50">
        <f t="shared" si="3"/>
        <v>70</v>
      </c>
      <c r="F41" s="51" t="s">
        <v>134</v>
      </c>
      <c r="G41" s="46" t="s">
        <v>11</v>
      </c>
      <c r="H41" s="46" t="s">
        <v>104</v>
      </c>
      <c r="I41"/>
    </row>
    <row r="42" spans="1:12" x14ac:dyDescent="0.35">
      <c r="A42" s="43" t="s">
        <v>126</v>
      </c>
      <c r="B42" s="44" t="s">
        <v>175</v>
      </c>
      <c r="C42" s="47">
        <f>D42</f>
        <v>80</v>
      </c>
      <c r="D42" s="47">
        <v>80</v>
      </c>
      <c r="E42" s="47">
        <f t="shared" si="3"/>
        <v>80</v>
      </c>
      <c r="F42" s="46" t="s">
        <v>128</v>
      </c>
      <c r="G42" s="46" t="s">
        <v>11</v>
      </c>
      <c r="H42" s="46" t="s">
        <v>125</v>
      </c>
      <c r="I42"/>
    </row>
    <row r="43" spans="1:12" x14ac:dyDescent="0.35">
      <c r="A43" s="53"/>
      <c r="B43" s="53"/>
      <c r="C43" s="53"/>
      <c r="D43" s="53"/>
      <c r="E43" s="53"/>
      <c r="F43" s="28"/>
      <c r="G43" s="28"/>
      <c r="H43" s="28"/>
      <c r="I43"/>
    </row>
    <row r="44" spans="1:12" x14ac:dyDescent="0.35">
      <c r="A44" s="25"/>
      <c r="B44" s="26"/>
      <c r="C44" s="26"/>
      <c r="D44" s="54"/>
      <c r="E44" s="54"/>
      <c r="F44" s="55"/>
      <c r="G44" s="55"/>
      <c r="H44" s="55"/>
    </row>
    <row r="45" spans="1:12" x14ac:dyDescent="0.35">
      <c r="A45" s="1"/>
      <c r="B45" s="54"/>
      <c r="C45" s="54"/>
      <c r="D45" s="54"/>
      <c r="E45" s="54"/>
      <c r="F45" s="55"/>
      <c r="G45" s="55"/>
      <c r="H45" s="55"/>
    </row>
    <row r="46" spans="1:12" x14ac:dyDescent="0.35">
      <c r="A46" s="54"/>
      <c r="B46" s="54"/>
      <c r="C46" s="54"/>
      <c r="D46" s="54"/>
      <c r="E46" s="54"/>
      <c r="F46" s="55"/>
      <c r="G46" s="55"/>
      <c r="H46" s="55"/>
    </row>
    <row r="47" spans="1:12" x14ac:dyDescent="0.35">
      <c r="A47" s="56"/>
      <c r="B47" s="54"/>
      <c r="C47" s="54"/>
      <c r="D47" s="54"/>
      <c r="E47" s="54"/>
      <c r="F47" s="55"/>
      <c r="G47" s="55"/>
      <c r="H47" s="55"/>
    </row>
    <row r="48" spans="1:12" s="58" customFormat="1" x14ac:dyDescent="0.35">
      <c r="A48" s="57"/>
      <c r="B48" s="22"/>
      <c r="C48" s="22"/>
      <c r="D48" s="22"/>
      <c r="E48" s="22"/>
      <c r="F48" s="55"/>
      <c r="G48" s="55"/>
      <c r="H48" s="55"/>
      <c r="I48" s="40"/>
      <c r="J48"/>
      <c r="K48"/>
      <c r="L48"/>
    </row>
    <row r="49" spans="1:8" x14ac:dyDescent="0.35">
      <c r="A49" s="59"/>
      <c r="B49" s="60"/>
      <c r="C49" s="60"/>
      <c r="D49" s="61"/>
      <c r="E49" s="61"/>
      <c r="F49" s="11"/>
      <c r="G49" s="12"/>
      <c r="H49" s="12"/>
    </row>
    <row r="50" spans="1:8" x14ac:dyDescent="0.35">
      <c r="A50" s="15"/>
      <c r="B50" s="14"/>
      <c r="C50" s="14"/>
      <c r="D50" s="13"/>
      <c r="E50" s="13"/>
      <c r="F50" s="13"/>
      <c r="G50" s="29"/>
      <c r="H50" s="29"/>
    </row>
    <row r="51" spans="1:8" x14ac:dyDescent="0.35">
      <c r="A51" s="15"/>
      <c r="B51" s="14"/>
      <c r="C51" s="14"/>
      <c r="D51" s="13"/>
      <c r="E51" s="13"/>
      <c r="F51" s="13"/>
      <c r="G51" s="29"/>
      <c r="H51" s="29"/>
    </row>
    <row r="52" spans="1:8" x14ac:dyDescent="0.35">
      <c r="A52" s="15"/>
      <c r="B52" s="14"/>
      <c r="C52" s="14"/>
      <c r="D52" s="13"/>
      <c r="E52" s="13"/>
      <c r="F52" s="13"/>
      <c r="G52" s="29"/>
      <c r="H52" s="29"/>
    </row>
    <row r="53" spans="1:8" x14ac:dyDescent="0.35">
      <c r="A53" s="15"/>
      <c r="B53" s="14"/>
      <c r="C53" s="14"/>
      <c r="D53" s="13"/>
      <c r="E53" s="13"/>
      <c r="F53" s="13"/>
      <c r="G53" s="29"/>
      <c r="H53" s="29"/>
    </row>
    <row r="54" spans="1:8" x14ac:dyDescent="0.35">
      <c r="A54" s="124"/>
      <c r="B54" s="125"/>
      <c r="C54" s="125"/>
      <c r="D54" s="22"/>
      <c r="E54" s="22"/>
      <c r="F54" s="13"/>
      <c r="G54" s="29"/>
      <c r="H54" s="29"/>
    </row>
  </sheetData>
  <autoFilter ref="A15:H42" xr:uid="{00000000-0009-0000-0000-000001000000}"/>
  <mergeCells count="1">
    <mergeCell ref="A14:H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K77"/>
  <sheetViews>
    <sheetView topLeftCell="A28" workbookViewId="0">
      <selection activeCell="A38" sqref="A38"/>
    </sheetView>
  </sheetViews>
  <sheetFormatPr baseColWidth="10" defaultRowHeight="14.5" x14ac:dyDescent="0.35"/>
  <cols>
    <col min="1" max="1" width="16.453125" style="62" customWidth="1"/>
    <col min="2" max="3" width="15.26953125" customWidth="1"/>
    <col min="4" max="4" width="21.54296875" customWidth="1"/>
    <col min="5" max="5" width="24" style="39" customWidth="1"/>
    <col min="6" max="6" width="16.7265625" bestFit="1" customWidth="1"/>
    <col min="7" max="7" width="13.81640625" customWidth="1"/>
    <col min="8" max="10" width="11.453125" hidden="1" customWidth="1"/>
    <col min="11" max="11" width="31.81640625" hidden="1" customWidth="1"/>
  </cols>
  <sheetData>
    <row r="8" spans="1:11" ht="15" customHeight="1" x14ac:dyDescent="0.35">
      <c r="A8" s="63"/>
      <c r="B8" s="38"/>
      <c r="C8" s="38"/>
      <c r="D8" s="38"/>
      <c r="E8" s="64"/>
      <c r="F8" s="38"/>
      <c r="G8" s="38"/>
    </row>
    <row r="9" spans="1:11" ht="15" customHeight="1" x14ac:dyDescent="0.35">
      <c r="A9" s="63"/>
      <c r="B9" s="38"/>
      <c r="C9" s="38"/>
      <c r="D9" s="38"/>
      <c r="E9" s="64"/>
      <c r="F9" s="38"/>
      <c r="G9" s="38"/>
    </row>
    <row r="10" spans="1:11" ht="15" customHeight="1" x14ac:dyDescent="0.35">
      <c r="A10" s="63"/>
      <c r="B10" s="38"/>
      <c r="C10" s="38"/>
      <c r="D10" s="38"/>
      <c r="E10" s="64"/>
      <c r="F10" s="38"/>
      <c r="G10" s="38"/>
    </row>
    <row r="11" spans="1:11" ht="15" customHeight="1" x14ac:dyDescent="0.35">
      <c r="A11" s="63"/>
      <c r="B11" s="38"/>
      <c r="C11" s="38"/>
      <c r="D11" s="38"/>
      <c r="E11" s="64"/>
      <c r="F11" s="38"/>
      <c r="G11" s="38"/>
    </row>
    <row r="12" spans="1:11" ht="19.5" x14ac:dyDescent="0.35">
      <c r="A12" s="63"/>
      <c r="B12" s="38"/>
      <c r="C12" s="38"/>
      <c r="D12" s="38"/>
      <c r="E12" s="64"/>
      <c r="F12" s="38"/>
      <c r="G12" s="38"/>
    </row>
    <row r="13" spans="1:11" x14ac:dyDescent="0.35">
      <c r="A13" s="65"/>
      <c r="B13" s="66"/>
      <c r="C13" s="66"/>
      <c r="D13" s="66"/>
      <c r="E13" s="66"/>
      <c r="F13" s="66"/>
      <c r="G13" s="66"/>
    </row>
    <row r="14" spans="1:11" s="41" customFormat="1" ht="30.5" x14ac:dyDescent="0.35">
      <c r="A14" s="133" t="s">
        <v>176</v>
      </c>
      <c r="B14" s="132"/>
      <c r="C14" s="132"/>
      <c r="D14" s="132"/>
      <c r="E14" s="132"/>
      <c r="F14" s="132"/>
      <c r="G14" s="132"/>
    </row>
    <row r="15" spans="1:11" s="41" customFormat="1" x14ac:dyDescent="0.35">
      <c r="A15" s="115" t="s">
        <v>1</v>
      </c>
      <c r="B15" s="116" t="s">
        <v>2</v>
      </c>
      <c r="C15" s="117" t="s">
        <v>4</v>
      </c>
      <c r="D15" s="117" t="s">
        <v>3</v>
      </c>
      <c r="E15" s="116" t="s">
        <v>5</v>
      </c>
      <c r="F15" s="116" t="s">
        <v>6</v>
      </c>
      <c r="G15" s="116" t="s">
        <v>7</v>
      </c>
      <c r="K15" s="16" t="s">
        <v>226</v>
      </c>
    </row>
    <row r="16" spans="1:11" s="41" customFormat="1" x14ac:dyDescent="0.35">
      <c r="A16" s="67" t="s">
        <v>177</v>
      </c>
      <c r="B16" s="70" t="s">
        <v>178</v>
      </c>
      <c r="C16" s="71">
        <f t="shared" ref="C16:C24" si="0">D16</f>
        <v>120</v>
      </c>
      <c r="D16" s="71">
        <v>120</v>
      </c>
      <c r="E16" s="105" t="s">
        <v>179</v>
      </c>
      <c r="F16" s="73" t="s">
        <v>11</v>
      </c>
      <c r="G16" s="73" t="s">
        <v>180</v>
      </c>
      <c r="K16" s="68">
        <v>280</v>
      </c>
    </row>
    <row r="17" spans="1:11" x14ac:dyDescent="0.35">
      <c r="A17" s="67" t="s">
        <v>181</v>
      </c>
      <c r="B17" s="70" t="s">
        <v>182</v>
      </c>
      <c r="C17" s="71">
        <f t="shared" si="0"/>
        <v>175</v>
      </c>
      <c r="D17" s="71">
        <v>175</v>
      </c>
      <c r="E17" s="105" t="s">
        <v>229</v>
      </c>
      <c r="F17" s="73" t="s">
        <v>93</v>
      </c>
      <c r="G17" s="73" t="s">
        <v>104</v>
      </c>
      <c r="K17" s="68">
        <v>360</v>
      </c>
    </row>
    <row r="18" spans="1:11" x14ac:dyDescent="0.35">
      <c r="A18" s="67" t="s">
        <v>183</v>
      </c>
      <c r="B18" s="106" t="s">
        <v>184</v>
      </c>
      <c r="C18" s="107">
        <f t="shared" si="0"/>
        <v>220</v>
      </c>
      <c r="D18" s="107">
        <v>220</v>
      </c>
      <c r="E18" s="73" t="s">
        <v>185</v>
      </c>
      <c r="F18" s="73" t="s">
        <v>232</v>
      </c>
      <c r="G18" s="73" t="s">
        <v>110</v>
      </c>
      <c r="K18" s="69">
        <v>390</v>
      </c>
    </row>
    <row r="19" spans="1:11" x14ac:dyDescent="0.35">
      <c r="A19" s="67" t="s">
        <v>186</v>
      </c>
      <c r="B19" s="70" t="s">
        <v>187</v>
      </c>
      <c r="C19" s="71">
        <f t="shared" si="0"/>
        <v>60</v>
      </c>
      <c r="D19" s="71">
        <v>60</v>
      </c>
      <c r="E19" s="105" t="s">
        <v>22</v>
      </c>
      <c r="F19" s="73" t="s">
        <v>11</v>
      </c>
      <c r="G19" s="73" t="s">
        <v>188</v>
      </c>
      <c r="K19" s="68">
        <v>250</v>
      </c>
    </row>
    <row r="20" spans="1:11" x14ac:dyDescent="0.35">
      <c r="A20" s="67" t="s">
        <v>186</v>
      </c>
      <c r="B20" s="106" t="s">
        <v>189</v>
      </c>
      <c r="C20" s="107">
        <f t="shared" si="0"/>
        <v>75</v>
      </c>
      <c r="D20" s="107">
        <v>75</v>
      </c>
      <c r="E20" s="73" t="s">
        <v>190</v>
      </c>
      <c r="F20" s="73" t="s">
        <v>11</v>
      </c>
      <c r="G20" s="73" t="s">
        <v>191</v>
      </c>
      <c r="K20" s="69">
        <v>265</v>
      </c>
    </row>
    <row r="21" spans="1:11" x14ac:dyDescent="0.35">
      <c r="A21" s="67" t="s">
        <v>186</v>
      </c>
      <c r="B21" s="106" t="s">
        <v>192</v>
      </c>
      <c r="C21" s="107">
        <f t="shared" si="0"/>
        <v>75</v>
      </c>
      <c r="D21" s="107">
        <v>75</v>
      </c>
      <c r="E21" s="73" t="s">
        <v>190</v>
      </c>
      <c r="F21" s="73" t="s">
        <v>11</v>
      </c>
      <c r="G21" s="73" t="s">
        <v>191</v>
      </c>
      <c r="K21" s="69">
        <v>265</v>
      </c>
    </row>
    <row r="22" spans="1:11" x14ac:dyDescent="0.35">
      <c r="A22" s="67" t="s">
        <v>186</v>
      </c>
      <c r="B22" s="106" t="s">
        <v>193</v>
      </c>
      <c r="C22" s="107">
        <f t="shared" si="0"/>
        <v>75</v>
      </c>
      <c r="D22" s="107">
        <v>75</v>
      </c>
      <c r="E22" s="73" t="s">
        <v>190</v>
      </c>
      <c r="F22" s="73" t="s">
        <v>11</v>
      </c>
      <c r="G22" s="73" t="s">
        <v>191</v>
      </c>
      <c r="K22" s="69">
        <v>265</v>
      </c>
    </row>
    <row r="23" spans="1:11" x14ac:dyDescent="0.35">
      <c r="A23" s="67" t="s">
        <v>186</v>
      </c>
      <c r="B23" s="106" t="s">
        <v>194</v>
      </c>
      <c r="C23" s="107">
        <f t="shared" si="0"/>
        <v>75</v>
      </c>
      <c r="D23" s="107">
        <v>75</v>
      </c>
      <c r="E23" s="73" t="s">
        <v>190</v>
      </c>
      <c r="F23" s="73" t="s">
        <v>11</v>
      </c>
      <c r="G23" s="73" t="s">
        <v>191</v>
      </c>
      <c r="K23" s="69">
        <v>265</v>
      </c>
    </row>
    <row r="24" spans="1:11" x14ac:dyDescent="0.35">
      <c r="A24" s="67" t="s">
        <v>195</v>
      </c>
      <c r="B24" s="70" t="s">
        <v>257</v>
      </c>
      <c r="C24" s="71">
        <f t="shared" si="0"/>
        <v>30</v>
      </c>
      <c r="D24" s="71">
        <v>30</v>
      </c>
      <c r="E24" s="105" t="s">
        <v>22</v>
      </c>
      <c r="F24" s="73" t="s">
        <v>11</v>
      </c>
      <c r="G24" s="73" t="s">
        <v>196</v>
      </c>
      <c r="K24" s="68">
        <v>110</v>
      </c>
    </row>
    <row r="25" spans="1:11" x14ac:dyDescent="0.35">
      <c r="A25" s="67" t="s">
        <v>197</v>
      </c>
      <c r="B25" s="70" t="s">
        <v>198</v>
      </c>
      <c r="C25" s="71">
        <f>50</f>
        <v>50</v>
      </c>
      <c r="D25" s="71">
        <v>50</v>
      </c>
      <c r="E25" s="71" t="s">
        <v>22</v>
      </c>
      <c r="F25" s="73" t="s">
        <v>11</v>
      </c>
      <c r="G25" s="107" t="s">
        <v>199</v>
      </c>
      <c r="K25" s="68">
        <v>50</v>
      </c>
    </row>
    <row r="26" spans="1:11" x14ac:dyDescent="0.35">
      <c r="A26" s="67" t="s">
        <v>200</v>
      </c>
      <c r="B26" s="70" t="s">
        <v>201</v>
      </c>
      <c r="C26" s="71">
        <f>D26</f>
        <v>50</v>
      </c>
      <c r="D26" s="71">
        <v>50</v>
      </c>
      <c r="E26" s="71" t="s">
        <v>22</v>
      </c>
      <c r="F26" s="73" t="s">
        <v>11</v>
      </c>
      <c r="G26" s="107" t="s">
        <v>202</v>
      </c>
      <c r="K26" s="68">
        <v>60</v>
      </c>
    </row>
    <row r="27" spans="1:11" x14ac:dyDescent="0.35">
      <c r="A27" s="67" t="s">
        <v>200</v>
      </c>
      <c r="B27" s="106" t="s">
        <v>203</v>
      </c>
      <c r="C27" s="107">
        <f>D27</f>
        <v>120</v>
      </c>
      <c r="D27" s="107">
        <v>120</v>
      </c>
      <c r="E27" s="46" t="s">
        <v>204</v>
      </c>
      <c r="F27" s="73" t="s">
        <v>11</v>
      </c>
      <c r="G27" s="107" t="s">
        <v>205</v>
      </c>
      <c r="K27" s="69">
        <v>150</v>
      </c>
    </row>
    <row r="28" spans="1:11" x14ac:dyDescent="0.35">
      <c r="A28" s="67" t="s">
        <v>206</v>
      </c>
      <c r="B28" s="70" t="s">
        <v>255</v>
      </c>
      <c r="C28" s="71">
        <f>D28</f>
        <v>75</v>
      </c>
      <c r="D28" s="71">
        <v>75</v>
      </c>
      <c r="E28" s="108" t="s">
        <v>247</v>
      </c>
      <c r="F28" s="109" t="s">
        <v>11</v>
      </c>
      <c r="G28" s="110" t="s">
        <v>207</v>
      </c>
      <c r="K28" s="68">
        <v>90</v>
      </c>
    </row>
    <row r="29" spans="1:11" x14ac:dyDescent="0.35">
      <c r="A29" s="67" t="s">
        <v>208</v>
      </c>
      <c r="B29" s="70" t="s">
        <v>209</v>
      </c>
      <c r="C29" s="71">
        <f>D29</f>
        <v>85</v>
      </c>
      <c r="D29" s="71">
        <v>85</v>
      </c>
      <c r="E29" s="105" t="s">
        <v>22</v>
      </c>
      <c r="F29" s="73" t="s">
        <v>11</v>
      </c>
      <c r="G29" s="73" t="s">
        <v>210</v>
      </c>
      <c r="H29" s="68">
        <v>80</v>
      </c>
      <c r="I29" s="68">
        <v>85</v>
      </c>
      <c r="J29">
        <v>10</v>
      </c>
      <c r="K29" s="68">
        <v>95</v>
      </c>
    </row>
    <row r="30" spans="1:11" x14ac:dyDescent="0.35">
      <c r="A30" s="67" t="s">
        <v>208</v>
      </c>
      <c r="B30" s="106" t="s">
        <v>211</v>
      </c>
      <c r="C30" s="107">
        <f t="shared" ref="C30:C37" si="1">D30</f>
        <v>180</v>
      </c>
      <c r="D30" s="111">
        <v>180</v>
      </c>
      <c r="E30" s="73" t="s">
        <v>212</v>
      </c>
      <c r="F30" s="73" t="s">
        <v>11</v>
      </c>
      <c r="G30" s="73" t="s">
        <v>213</v>
      </c>
      <c r="H30" s="68">
        <v>150</v>
      </c>
      <c r="I30" s="68">
        <v>155</v>
      </c>
      <c r="J30">
        <v>10</v>
      </c>
      <c r="K30" s="69">
        <v>165</v>
      </c>
    </row>
    <row r="31" spans="1:11" x14ac:dyDescent="0.35">
      <c r="A31" s="67" t="s">
        <v>208</v>
      </c>
      <c r="B31" s="70" t="s">
        <v>215</v>
      </c>
      <c r="C31" s="112">
        <f t="shared" si="1"/>
        <v>110</v>
      </c>
      <c r="D31" s="112">
        <v>110</v>
      </c>
      <c r="E31" s="105" t="s">
        <v>22</v>
      </c>
      <c r="F31" s="73" t="s">
        <v>11</v>
      </c>
      <c r="G31" s="73" t="s">
        <v>256</v>
      </c>
      <c r="H31" s="69">
        <v>100</v>
      </c>
      <c r="I31" s="69">
        <v>105</v>
      </c>
      <c r="J31">
        <v>10</v>
      </c>
      <c r="K31" s="68">
        <v>115</v>
      </c>
    </row>
    <row r="32" spans="1:11" x14ac:dyDescent="0.35">
      <c r="A32" s="67" t="s">
        <v>208</v>
      </c>
      <c r="B32" s="106" t="s">
        <v>216</v>
      </c>
      <c r="C32" s="107">
        <f t="shared" si="1"/>
        <v>180</v>
      </c>
      <c r="D32" s="111">
        <v>180</v>
      </c>
      <c r="E32" s="73" t="s">
        <v>214</v>
      </c>
      <c r="F32" s="73" t="s">
        <v>11</v>
      </c>
      <c r="G32" s="73" t="s">
        <v>213</v>
      </c>
      <c r="H32" s="69">
        <v>170</v>
      </c>
      <c r="I32" s="69">
        <f>H32+5</f>
        <v>175</v>
      </c>
      <c r="J32">
        <v>10</v>
      </c>
      <c r="K32" s="69">
        <v>185</v>
      </c>
    </row>
    <row r="33" spans="1:11" x14ac:dyDescent="0.35">
      <c r="A33" s="67" t="s">
        <v>208</v>
      </c>
      <c r="B33" s="70" t="s">
        <v>217</v>
      </c>
      <c r="C33" s="71">
        <f t="shared" si="1"/>
        <v>115</v>
      </c>
      <c r="D33" s="112">
        <v>115</v>
      </c>
      <c r="E33" s="105" t="s">
        <v>254</v>
      </c>
      <c r="F33" s="73" t="s">
        <v>11</v>
      </c>
      <c r="G33" s="113" t="s">
        <v>111</v>
      </c>
      <c r="H33" s="69">
        <v>135</v>
      </c>
      <c r="I33" s="69">
        <v>140</v>
      </c>
      <c r="J33">
        <v>10</v>
      </c>
      <c r="K33" s="68">
        <v>150</v>
      </c>
    </row>
    <row r="34" spans="1:11" x14ac:dyDescent="0.35">
      <c r="A34" s="67" t="s">
        <v>208</v>
      </c>
      <c r="B34" s="70" t="s">
        <v>218</v>
      </c>
      <c r="C34" s="71">
        <f t="shared" si="1"/>
        <v>115</v>
      </c>
      <c r="D34" s="71">
        <v>115</v>
      </c>
      <c r="E34" s="72" t="s">
        <v>233</v>
      </c>
      <c r="F34" s="73" t="s">
        <v>93</v>
      </c>
      <c r="G34" s="73" t="s">
        <v>234</v>
      </c>
      <c r="H34" s="68">
        <v>130</v>
      </c>
      <c r="I34" s="68">
        <v>135</v>
      </c>
      <c r="J34">
        <v>10</v>
      </c>
      <c r="K34" s="71">
        <v>145</v>
      </c>
    </row>
    <row r="35" spans="1:11" ht="26" x14ac:dyDescent="0.35">
      <c r="A35" s="67" t="s">
        <v>219</v>
      </c>
      <c r="B35" s="106" t="s">
        <v>221</v>
      </c>
      <c r="C35" s="107">
        <f>D35</f>
        <v>195</v>
      </c>
      <c r="D35" s="107">
        <v>195</v>
      </c>
      <c r="E35" s="104" t="s">
        <v>253</v>
      </c>
      <c r="F35" s="73" t="s">
        <v>11</v>
      </c>
      <c r="G35" s="73" t="s">
        <v>113</v>
      </c>
      <c r="H35" s="68"/>
      <c r="I35" s="68"/>
      <c r="K35" s="71"/>
    </row>
    <row r="36" spans="1:11" ht="26" x14ac:dyDescent="0.35">
      <c r="A36" s="67" t="s">
        <v>219</v>
      </c>
      <c r="B36" s="106" t="s">
        <v>220</v>
      </c>
      <c r="C36" s="107">
        <f t="shared" si="1"/>
        <v>195</v>
      </c>
      <c r="D36" s="107">
        <v>195</v>
      </c>
      <c r="E36" s="104" t="s">
        <v>253</v>
      </c>
      <c r="F36" s="73" t="s">
        <v>11</v>
      </c>
      <c r="G36" s="73" t="s">
        <v>113</v>
      </c>
      <c r="H36" s="69">
        <v>195</v>
      </c>
      <c r="I36" s="69">
        <v>200</v>
      </c>
      <c r="J36">
        <v>10</v>
      </c>
      <c r="K36" s="69">
        <v>210</v>
      </c>
    </row>
    <row r="37" spans="1:11" ht="26" x14ac:dyDescent="0.35">
      <c r="A37" s="67" t="s">
        <v>219</v>
      </c>
      <c r="B37" s="106" t="s">
        <v>222</v>
      </c>
      <c r="C37" s="107">
        <f t="shared" si="1"/>
        <v>225</v>
      </c>
      <c r="D37" s="107">
        <v>225</v>
      </c>
      <c r="E37" s="104" t="s">
        <v>253</v>
      </c>
      <c r="F37" s="73" t="s">
        <v>11</v>
      </c>
      <c r="G37" s="73" t="s">
        <v>248</v>
      </c>
      <c r="H37" s="69">
        <v>250</v>
      </c>
      <c r="I37" s="69">
        <v>255</v>
      </c>
      <c r="J37">
        <v>10</v>
      </c>
      <c r="K37" s="69">
        <v>265</v>
      </c>
    </row>
    <row r="38" spans="1:11" x14ac:dyDescent="0.35">
      <c r="A38" s="67" t="s">
        <v>223</v>
      </c>
      <c r="B38" s="70" t="s">
        <v>224</v>
      </c>
      <c r="C38" s="71">
        <f>D38</f>
        <v>50</v>
      </c>
      <c r="D38" s="71">
        <v>50</v>
      </c>
      <c r="E38" s="105" t="s">
        <v>22</v>
      </c>
      <c r="F38" s="73" t="s">
        <v>11</v>
      </c>
      <c r="G38" s="73" t="s">
        <v>225</v>
      </c>
      <c r="H38" s="68"/>
      <c r="I38" s="68"/>
      <c r="K38" s="68">
        <v>35</v>
      </c>
    </row>
    <row r="39" spans="1:11" x14ac:dyDescent="0.35">
      <c r="A39" s="74"/>
      <c r="B39" s="75"/>
      <c r="C39" s="75"/>
      <c r="D39" s="76"/>
      <c r="E39" s="77"/>
      <c r="F39" s="78"/>
      <c r="G39" s="79"/>
    </row>
    <row r="40" spans="1:11" x14ac:dyDescent="0.35">
      <c r="A40" s="25"/>
      <c r="B40" s="60"/>
      <c r="C40" s="60"/>
      <c r="D40" s="76"/>
      <c r="E40" s="77"/>
      <c r="F40" s="78"/>
      <c r="G40" s="79"/>
      <c r="H40" s="27"/>
    </row>
    <row r="41" spans="1:11" x14ac:dyDescent="0.35">
      <c r="A41" s="25"/>
      <c r="B41" s="80"/>
      <c r="C41" s="80"/>
      <c r="D41" s="76"/>
      <c r="E41" s="77"/>
      <c r="F41" s="78"/>
      <c r="G41" s="79"/>
      <c r="H41" s="27"/>
    </row>
    <row r="42" spans="1:11" x14ac:dyDescent="0.35">
      <c r="A42" s="81"/>
      <c r="B42" s="60"/>
      <c r="C42" s="60"/>
      <c r="D42" s="10"/>
      <c r="E42" s="11"/>
      <c r="F42" s="12"/>
      <c r="G42" s="12"/>
      <c r="H42" s="27"/>
    </row>
    <row r="43" spans="1:11" x14ac:dyDescent="0.35">
      <c r="A43" s="85"/>
      <c r="B43" s="60"/>
      <c r="C43" s="60"/>
      <c r="D43" s="10"/>
      <c r="E43" s="11"/>
      <c r="F43" s="12"/>
      <c r="G43" s="12"/>
      <c r="H43" s="27"/>
    </row>
    <row r="44" spans="1:11" x14ac:dyDescent="0.35">
      <c r="A44" s="82"/>
      <c r="B44" s="83"/>
      <c r="C44" s="83"/>
      <c r="D44" s="83"/>
      <c r="E44" s="83"/>
      <c r="F44" s="83"/>
      <c r="G44" s="84"/>
      <c r="H44" s="27"/>
    </row>
    <row r="45" spans="1:11" x14ac:dyDescent="0.35">
      <c r="A45" s="85"/>
      <c r="B45" s="22"/>
      <c r="C45" s="22"/>
      <c r="D45" s="22"/>
      <c r="E45" s="22"/>
      <c r="F45" s="22"/>
      <c r="G45" s="13"/>
      <c r="H45" s="27"/>
    </row>
    <row r="46" spans="1:11" x14ac:dyDescent="0.35">
      <c r="A46" s="86"/>
      <c r="B46" s="22"/>
      <c r="C46" s="22"/>
      <c r="D46" s="22"/>
      <c r="E46" s="22"/>
      <c r="F46" s="22"/>
      <c r="G46" s="13"/>
      <c r="H46" s="27"/>
    </row>
    <row r="47" spans="1:11" x14ac:dyDescent="0.35">
      <c r="A47" s="86"/>
      <c r="B47" s="22"/>
      <c r="C47" s="22"/>
      <c r="D47" s="22"/>
      <c r="E47" s="22"/>
      <c r="F47" s="22"/>
      <c r="G47" s="13"/>
      <c r="H47" s="27"/>
    </row>
    <row r="48" spans="1:11" x14ac:dyDescent="0.35">
      <c r="A48" s="86"/>
      <c r="B48" s="22"/>
      <c r="C48" s="22"/>
      <c r="D48" s="22"/>
      <c r="E48" s="22"/>
      <c r="F48" s="22"/>
      <c r="G48" s="13"/>
      <c r="H48" s="27"/>
    </row>
    <row r="49" spans="1:8" x14ac:dyDescent="0.35">
      <c r="A49" s="86"/>
      <c r="B49" s="22"/>
      <c r="C49" s="22"/>
      <c r="D49" s="22"/>
      <c r="E49" s="22"/>
      <c r="F49" s="22"/>
      <c r="G49" s="13"/>
      <c r="H49" s="27"/>
    </row>
    <row r="50" spans="1:8" x14ac:dyDescent="0.35">
      <c r="A50" s="86"/>
      <c r="B50" s="22"/>
      <c r="C50" s="22"/>
      <c r="D50" s="22"/>
      <c r="E50" s="22"/>
      <c r="F50" s="22"/>
      <c r="G50" s="13"/>
      <c r="H50" s="27"/>
    </row>
    <row r="51" spans="1:8" x14ac:dyDescent="0.35">
      <c r="A51" s="86"/>
      <c r="B51" s="22"/>
      <c r="C51" s="22"/>
      <c r="D51" s="22"/>
      <c r="E51" s="22"/>
      <c r="F51" s="22"/>
      <c r="G51" s="13"/>
      <c r="H51" s="27"/>
    </row>
    <row r="52" spans="1:8" x14ac:dyDescent="0.35">
      <c r="A52" s="87"/>
      <c r="B52" s="83"/>
      <c r="C52" s="83"/>
      <c r="D52" s="83"/>
      <c r="E52" s="83"/>
      <c r="F52" s="83"/>
      <c r="G52" s="22"/>
      <c r="H52" s="27"/>
    </row>
    <row r="53" spans="1:8" x14ac:dyDescent="0.35">
      <c r="A53" s="86"/>
      <c r="B53" s="88"/>
      <c r="C53" s="88"/>
      <c r="D53" s="88"/>
      <c r="E53" s="88"/>
      <c r="F53" s="88"/>
      <c r="G53" s="84"/>
      <c r="H53" s="27"/>
    </row>
    <row r="54" spans="1:8" x14ac:dyDescent="0.35">
      <c r="A54" s="86"/>
      <c r="B54" s="88"/>
      <c r="C54" s="88"/>
      <c r="D54" s="88"/>
      <c r="E54" s="88"/>
      <c r="F54" s="88"/>
      <c r="G54" s="84"/>
      <c r="H54" s="27"/>
    </row>
    <row r="55" spans="1:8" x14ac:dyDescent="0.35">
      <c r="A55" s="100"/>
      <c r="B55" s="88"/>
      <c r="C55" s="88"/>
      <c r="D55" s="88"/>
      <c r="E55" s="88"/>
      <c r="F55" s="88"/>
      <c r="G55" s="84"/>
      <c r="H55" s="27"/>
    </row>
    <row r="56" spans="1:8" x14ac:dyDescent="0.35">
      <c r="A56" s="86"/>
      <c r="B56" s="88"/>
      <c r="C56" s="88"/>
      <c r="D56" s="88"/>
      <c r="E56" s="88"/>
      <c r="F56" s="88"/>
      <c r="G56" s="84"/>
      <c r="H56" s="27"/>
    </row>
    <row r="57" spans="1:8" x14ac:dyDescent="0.35">
      <c r="A57" s="86"/>
      <c r="B57" s="88"/>
      <c r="C57" s="88"/>
      <c r="D57" s="88"/>
      <c r="E57" s="88"/>
      <c r="F57" s="88"/>
      <c r="G57" s="84"/>
      <c r="H57" s="27"/>
    </row>
    <row r="58" spans="1:8" x14ac:dyDescent="0.35">
      <c r="A58" s="87"/>
      <c r="B58" s="83"/>
      <c r="C58" s="83"/>
      <c r="D58" s="83"/>
      <c r="E58" s="83"/>
      <c r="F58" s="88"/>
      <c r="G58" s="84"/>
      <c r="H58" s="27"/>
    </row>
    <row r="59" spans="1:8" x14ac:dyDescent="0.35">
      <c r="A59" s="86"/>
      <c r="B59" s="22"/>
      <c r="C59" s="22"/>
      <c r="D59" s="22"/>
      <c r="E59" s="22"/>
      <c r="F59" s="22"/>
      <c r="G59" s="84"/>
      <c r="H59" s="27"/>
    </row>
    <row r="60" spans="1:8" x14ac:dyDescent="0.35">
      <c r="A60" s="86"/>
      <c r="B60" s="83"/>
      <c r="C60" s="83"/>
      <c r="D60" s="83"/>
      <c r="E60" s="83"/>
      <c r="F60" s="83"/>
      <c r="G60" s="13"/>
      <c r="H60" s="27"/>
    </row>
    <row r="61" spans="1:8" x14ac:dyDescent="0.35">
      <c r="A61" s="85"/>
      <c r="B61" s="83"/>
      <c r="C61" s="83"/>
      <c r="D61" s="83"/>
      <c r="E61" s="83"/>
      <c r="F61" s="83"/>
      <c r="G61" s="13"/>
      <c r="H61" s="27"/>
    </row>
    <row r="62" spans="1:8" x14ac:dyDescent="0.35">
      <c r="A62" s="118"/>
      <c r="B62" s="119"/>
      <c r="C62" s="119"/>
      <c r="D62" s="119"/>
      <c r="E62" s="120"/>
      <c r="F62" s="91"/>
      <c r="G62" s="84"/>
      <c r="H62" s="27"/>
    </row>
    <row r="63" spans="1:8" x14ac:dyDescent="0.35">
      <c r="A63" s="118"/>
      <c r="B63" s="119"/>
      <c r="C63" s="119"/>
      <c r="D63" s="119"/>
      <c r="E63" s="120"/>
      <c r="F63" s="91"/>
      <c r="G63" s="84"/>
      <c r="H63" s="27"/>
    </row>
    <row r="64" spans="1:8" x14ac:dyDescent="0.35">
      <c r="A64" s="92"/>
      <c r="B64" s="89"/>
      <c r="C64" s="89"/>
      <c r="D64" s="89"/>
      <c r="E64" s="90"/>
      <c r="F64" s="91"/>
      <c r="G64" s="84"/>
      <c r="H64" s="27"/>
    </row>
    <row r="65" spans="1:6" x14ac:dyDescent="0.35">
      <c r="A65" s="93"/>
      <c r="B65" s="54"/>
      <c r="C65" s="54"/>
      <c r="D65" s="54"/>
      <c r="E65" s="54"/>
      <c r="F65" s="54"/>
    </row>
    <row r="66" spans="1:6" x14ac:dyDescent="0.35">
      <c r="A66" s="93"/>
      <c r="B66" s="54"/>
      <c r="C66" s="54"/>
      <c r="D66" s="54"/>
      <c r="E66" s="54"/>
      <c r="F66" s="54"/>
    </row>
    <row r="67" spans="1:6" x14ac:dyDescent="0.35">
      <c r="A67" s="85"/>
      <c r="B67" s="94"/>
      <c r="C67" s="94"/>
      <c r="D67" s="94"/>
      <c r="E67" s="95"/>
      <c r="F67" s="94"/>
    </row>
    <row r="68" spans="1:6" x14ac:dyDescent="0.35">
      <c r="A68" s="85"/>
      <c r="B68" s="94"/>
      <c r="C68" s="94"/>
      <c r="D68" s="94"/>
      <c r="E68" s="95"/>
      <c r="F68" s="94"/>
    </row>
    <row r="69" spans="1:6" x14ac:dyDescent="0.35">
      <c r="A69" s="93"/>
      <c r="B69" s="54"/>
      <c r="C69" s="54"/>
      <c r="D69" s="54"/>
      <c r="E69" s="96"/>
      <c r="F69" s="54"/>
    </row>
    <row r="70" spans="1:6" x14ac:dyDescent="0.35">
      <c r="A70"/>
    </row>
    <row r="71" spans="1:6" x14ac:dyDescent="0.35">
      <c r="A71"/>
    </row>
    <row r="72" spans="1:6" x14ac:dyDescent="0.35">
      <c r="A72"/>
    </row>
    <row r="73" spans="1:6" x14ac:dyDescent="0.35">
      <c r="A73"/>
    </row>
    <row r="74" spans="1:6" x14ac:dyDescent="0.35">
      <c r="A74"/>
    </row>
    <row r="75" spans="1:6" x14ac:dyDescent="0.35">
      <c r="A75"/>
    </row>
    <row r="76" spans="1:6" x14ac:dyDescent="0.35">
      <c r="A76"/>
    </row>
    <row r="77" spans="1:6" x14ac:dyDescent="0.35">
      <c r="A77"/>
    </row>
  </sheetData>
  <autoFilter ref="A15:G38" xr:uid="{00000000-0009-0000-0000-000002000000}"/>
  <mergeCells count="1">
    <mergeCell ref="A14:G14"/>
  </mergeCells>
  <pageMargins left="0" right="0" top="0" bottom="0" header="0.31496062992125984" footer="0.31496062992125984"/>
  <pageSetup paperSize="9" scale="80" orientation="portrait" r:id="rId1"/>
  <ignoredErrors>
    <ignoredError sqref="C2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ASIA</vt:lpstr>
      <vt:lpstr>EUROPA</vt:lpstr>
      <vt:lpstr>AMERICA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Frias</dc:creator>
  <cp:lastModifiedBy>Marcelino Guerrero</cp:lastModifiedBy>
  <cp:lastPrinted>2023-05-10T20:15:30Z</cp:lastPrinted>
  <dcterms:created xsi:type="dcterms:W3CDTF">2020-08-14T17:52:20Z</dcterms:created>
  <dcterms:modified xsi:type="dcterms:W3CDTF">2024-11-16T16:42:21Z</dcterms:modified>
</cp:coreProperties>
</file>